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3" activeTab="3"/>
  </bookViews>
  <sheets>
    <sheet name="1. Титул 15.01.05" sheetId="1" r:id="rId1"/>
    <sheet name="1,2. График учебного процесса" sheetId="2" r:id="rId2"/>
    <sheet name="Учебный план" sheetId="3" state="hidden" r:id="rId3"/>
    <sheet name="3. УП сварщик 2019-2022" sheetId="4" r:id="rId4"/>
    <sheet name="4.Практика сварщик 2019-2022" sheetId="5" r:id="rId5"/>
    <sheet name="5. Перечень кабинетов" sheetId="6" r:id="rId6"/>
    <sheet name="6. Пояснительная записка" sheetId="7" r:id="rId7"/>
  </sheets>
  <definedNames>
    <definedName name="Excel_BuiltIn_Print_Area" localSheetId="3">'3. УП сварщик 2019-2022'!#REF!</definedName>
    <definedName name="_xlnm.Print_Area" localSheetId="1">'1,2. График учебного процесса'!$A$1:$BD$27</definedName>
    <definedName name="_xlnm.Print_Area" localSheetId="0">'1. Титул 15.01.05'!$A$1:$BM$39</definedName>
    <definedName name="_xlnm.Print_Area" localSheetId="3">'3. УП сварщик 2019-2022'!$A$2:$AC$69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Зам. по ТОиПР</author>
  </authors>
  <commentList>
    <comment ref="I1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110</t>
        </r>
      </text>
    </comment>
  </commentList>
</comments>
</file>

<file path=xl/sharedStrings.xml><?xml version="1.0" encoding="utf-8"?>
<sst xmlns="http://schemas.openxmlformats.org/spreadsheetml/2006/main" count="675" uniqueCount="504">
  <si>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</si>
  <si>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</si>
  <si>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</si>
  <si>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</si>
  <si>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</si>
  <si>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</si>
  <si>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</si>
  <si>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</si>
  <si>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</si>
  <si>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</si>
  <si>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</si>
  <si>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</si>
  <si>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</si>
  <si>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</si>
  <si>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15 21</t>
  </si>
  <si>
    <t>22 28</t>
  </si>
  <si>
    <t>6    12</t>
  </si>
  <si>
    <t>10 16</t>
  </si>
  <si>
    <t>17 23</t>
  </si>
  <si>
    <t>24  30</t>
  </si>
  <si>
    <t>1  7</t>
  </si>
  <si>
    <t>8 14</t>
  </si>
  <si>
    <t>12 18</t>
  </si>
  <si>
    <t>19 25</t>
  </si>
  <si>
    <t>20  26</t>
  </si>
  <si>
    <t>3  9</t>
  </si>
  <si>
    <t>24 30</t>
  </si>
  <si>
    <t>К</t>
  </si>
  <si>
    <t>У</t>
  </si>
  <si>
    <t>А</t>
  </si>
  <si>
    <t>П</t>
  </si>
  <si>
    <t>И</t>
  </si>
  <si>
    <t>Обозначения:</t>
  </si>
  <si>
    <t>Теоретическое обучение</t>
  </si>
  <si>
    <t>Промежуточная аттестация</t>
  </si>
  <si>
    <t>Учебная                             практика</t>
  </si>
  <si>
    <t>Производственная                               практика</t>
  </si>
  <si>
    <t>Итоговая государственная аттестация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</si>
  <si>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</si>
  <si>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</si>
  <si>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</si>
  <si>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</si>
  <si>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</si>
  <si>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итоговая аттестация,включающая подготовку и защиту выпускной квалификационной работы</t>
  </si>
  <si>
    <t>Каникулярное время</t>
  </si>
  <si>
    <t>Всего</t>
  </si>
  <si>
    <t>Учебная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</si>
  <si>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</si>
  <si>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</si>
  <si>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</si>
  <si>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</si>
  <si>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</si>
  <si>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I</t>
  </si>
  <si>
    <t>II</t>
  </si>
  <si>
    <t>III</t>
  </si>
  <si>
    <t>Итого</t>
  </si>
  <si>
    <t>III. План учебного процесса</t>
  </si>
  <si>
    <t>Распределение по семестрам</t>
  </si>
  <si>
    <t>Макс. учебная нагрузка студента, час.</t>
  </si>
  <si>
    <t>Самост. учеб.нагрузка студента, час.</t>
  </si>
  <si>
    <t>Обязательные учебные занятия</t>
  </si>
  <si>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</si>
  <si>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</si>
  <si>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</si>
  <si>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</si>
  <si>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</si>
  <si>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</si>
  <si>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Контр.</t>
  </si>
  <si>
    <t>Теорет. занят.</t>
  </si>
  <si>
    <t>Лаборат. и практ. занятия</t>
  </si>
  <si>
    <t>Курсовые проекты (работы)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</si>
  <si>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</si>
  <si>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</si>
  <si>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</si>
  <si>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</si>
  <si>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</si>
  <si>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</si>
  <si>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</si>
  <si>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проекты</t>
  </si>
  <si>
    <t>работы</t>
  </si>
  <si>
    <t>нед.</t>
  </si>
  <si>
    <t>1</t>
  </si>
  <si>
    <t>2</t>
  </si>
  <si>
    <t>3</t>
  </si>
  <si>
    <t>4</t>
  </si>
  <si>
    <t>5</t>
  </si>
  <si>
    <t>6</t>
  </si>
  <si>
    <t>ОД.00</t>
  </si>
  <si>
    <t>Общеобразовательные дисциплины</t>
  </si>
  <si>
    <t>ОД.01</t>
  </si>
  <si>
    <t>Русский язык</t>
  </si>
  <si>
    <t>ОД.02</t>
  </si>
  <si>
    <t>Литература</t>
  </si>
  <si>
    <t>ОД.03</t>
  </si>
  <si>
    <t>Иностранный язык</t>
  </si>
  <si>
    <t>ОД.06</t>
  </si>
  <si>
    <t>История</t>
  </si>
  <si>
    <t>ОД.07</t>
  </si>
  <si>
    <t>Обществознание</t>
  </si>
  <si>
    <t>ОД.04</t>
  </si>
  <si>
    <t>Информатика и ИКТ</t>
  </si>
  <si>
    <t>ОД.05</t>
  </si>
  <si>
    <t>Математика</t>
  </si>
  <si>
    <t>ОД.08</t>
  </si>
  <si>
    <t>География</t>
  </si>
  <si>
    <t>ОД.09</t>
  </si>
  <si>
    <t>Физика</t>
  </si>
  <si>
    <t>ОД.10</t>
  </si>
  <si>
    <t>Химия</t>
  </si>
  <si>
    <t>ОД.11</t>
  </si>
  <si>
    <t>Биология</t>
  </si>
  <si>
    <t>ОД.12</t>
  </si>
  <si>
    <t>Экология</t>
  </si>
  <si>
    <t>ОД.13</t>
  </si>
  <si>
    <t>Физическая культура</t>
  </si>
  <si>
    <t>ОД.14</t>
  </si>
  <si>
    <t>Основы безопасности жизнедеятельности</t>
  </si>
  <si>
    <t>ОД.15</t>
  </si>
  <si>
    <t>Введение в специальность</t>
  </si>
  <si>
    <t>ТО.00</t>
  </si>
  <si>
    <t>ТО.Ф.00</t>
  </si>
  <si>
    <t>Теоретическое обучение - дисциплины федерального компонента</t>
  </si>
  <si>
    <t>ОГСЭ.00</t>
  </si>
  <si>
    <t xml:space="preserve">Общие гуманитарные и социально-экономические дисциплины </t>
  </si>
  <si>
    <t>ОГСЭ.01</t>
  </si>
  <si>
    <t>Основы философии</t>
  </si>
  <si>
    <t>ОГСЭ.02</t>
  </si>
  <si>
    <t>Основы права</t>
  </si>
  <si>
    <t>ОГСЭ.03</t>
  </si>
  <si>
    <t>Русский язык и культура речи</t>
  </si>
  <si>
    <t>ОГСЭ.04</t>
  </si>
  <si>
    <t>4,6,8</t>
  </si>
  <si>
    <t>ОГСЭ.05</t>
  </si>
  <si>
    <t xml:space="preserve">Физическая культура </t>
  </si>
  <si>
    <t>ОГСЭ.06</t>
  </si>
  <si>
    <t>Основы экономики</t>
  </si>
  <si>
    <t>ОГСЭ.07</t>
  </si>
  <si>
    <t>Социальная психология</t>
  </si>
  <si>
    <t>ОГСЭ.ДВ.00</t>
  </si>
  <si>
    <t>Дисциплины по выбору студента, устанавливаемые образовательным учреждением</t>
  </si>
  <si>
    <t>ОГСЭ.ДВ.01</t>
  </si>
  <si>
    <t>История культуры</t>
  </si>
  <si>
    <t>Религиоведение</t>
  </si>
  <si>
    <t>ОГСЭ.ДВ.02</t>
  </si>
  <si>
    <t>Основы политологии</t>
  </si>
  <si>
    <t>Психология межличностных отношений</t>
  </si>
  <si>
    <t>ЕН.00</t>
  </si>
  <si>
    <t xml:space="preserve"> Математические и общие естественнонаучные дисциплины 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</si>
  <si>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</si>
  <si>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</si>
  <si>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</si>
  <si>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</si>
  <si>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</si>
  <si>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ЕН.04</t>
  </si>
  <si>
    <t>Аналитическая химия</t>
  </si>
  <si>
    <t>ЕН.05</t>
  </si>
  <si>
    <t>Физическая и коллоидная химия</t>
  </si>
  <si>
    <t>ОПД.00</t>
  </si>
  <si>
    <t xml:space="preserve">Общепрофессиональные дисциплины </t>
  </si>
  <si>
    <t>ОПД.01</t>
  </si>
  <si>
    <t>Метрология,стандартизация,сертификация</t>
  </si>
  <si>
    <t>ОПД.02</t>
  </si>
  <si>
    <t>Микробиология,физиология питания,санитария</t>
  </si>
  <si>
    <t>ОПД.03</t>
  </si>
  <si>
    <t>Товароведение продовольственных товаров</t>
  </si>
  <si>
    <t>ОПД.04</t>
  </si>
  <si>
    <t>Маркетинг</t>
  </si>
  <si>
    <t>ОПД.05</t>
  </si>
  <si>
    <t>Документационное обеспечение управления</t>
  </si>
  <si>
    <t>ОПД.06</t>
  </si>
  <si>
    <t>Психология и этика профессиональной деятельности</t>
  </si>
  <si>
    <t>ОПД.07</t>
  </si>
  <si>
    <t>Информационные технологии в профессиональной деятельности</t>
  </si>
  <si>
    <t>ОПД.08</t>
  </si>
  <si>
    <t>Бухгалтерский учет в общественном питании</t>
  </si>
  <si>
    <t>ОПД.09</t>
  </si>
  <si>
    <t>Правовое обеспечение профессиональной деятельности</t>
  </si>
  <si>
    <t>ОПД.10</t>
  </si>
  <si>
    <t>Экономика отрасли</t>
  </si>
  <si>
    <t>ОПД.11</t>
  </si>
  <si>
    <t>Менеджмент</t>
  </si>
  <si>
    <t>ОПД.12</t>
  </si>
  <si>
    <t>Безопасность жизнедеятельности</t>
  </si>
  <si>
    <t>ОПД.13</t>
  </si>
  <si>
    <t>Охрана труда</t>
  </si>
  <si>
    <t>СД.00</t>
  </si>
  <si>
    <t>Специальные дисциплины</t>
  </si>
  <si>
    <t>СД.01</t>
  </si>
  <si>
    <t>Технология продукции общественного питания</t>
  </si>
  <si>
    <t>СД.02</t>
  </si>
  <si>
    <t>Организация производства</t>
  </si>
  <si>
    <t>СД.03</t>
  </si>
  <si>
    <t>Организация обслуживания</t>
  </si>
  <si>
    <t>СД.04</t>
  </si>
  <si>
    <t>Оборудование предприятий общественного питания</t>
  </si>
  <si>
    <t>СД.05</t>
  </si>
  <si>
    <t>Контроль качества продукции и услуг</t>
  </si>
  <si>
    <t>СД.06</t>
  </si>
  <si>
    <t>Моделирование профессиональной деятельности</t>
  </si>
  <si>
    <t>СД.ДС (ДВ). 00</t>
  </si>
  <si>
    <t>Дисциплины специализации по выбору студента, устанавливаемые образовательным учреждением</t>
  </si>
  <si>
    <t>СД.ДС.01</t>
  </si>
  <si>
    <t>Кухни народов мира</t>
  </si>
  <si>
    <t>СД.ДС.02</t>
  </si>
  <si>
    <t>Лечебное и детское питание</t>
  </si>
  <si>
    <t>СД.ДВ.00</t>
  </si>
  <si>
    <t>СД.ДВ.01</t>
  </si>
  <si>
    <t>Основы предпринимательской деятельности</t>
  </si>
  <si>
    <t>ТО.Р</t>
  </si>
  <si>
    <t>Теоретическое обучение - дисциплины национально-регионального (регионального) компонента</t>
  </si>
  <si>
    <t>ТО.Р.01</t>
  </si>
  <si>
    <t>технология продукции общественного питания</t>
  </si>
  <si>
    <t>ПП.00</t>
  </si>
  <si>
    <t>Производственная (профессиональная) практика</t>
  </si>
  <si>
    <t>ПП.01</t>
  </si>
  <si>
    <t>Практика для получения первичных профессиональных навыков</t>
  </si>
  <si>
    <t>ПП.02</t>
  </si>
  <si>
    <t>Практика по профилю специальности</t>
  </si>
  <si>
    <t>ПП.03</t>
  </si>
  <si>
    <t>Преддипломная практика (квалификационная)</t>
  </si>
  <si>
    <t>ИТОГО:</t>
  </si>
  <si>
    <t>ПА</t>
  </si>
  <si>
    <t>Консультации</t>
  </si>
  <si>
    <t>ИГА.00</t>
  </si>
  <si>
    <t>ИГА.01</t>
  </si>
  <si>
    <t>Выполнение дипломной работы</t>
  </si>
  <si>
    <t>ИГА.02</t>
  </si>
  <si>
    <t>Защита дипломной работы</t>
  </si>
  <si>
    <t>ДФ.00</t>
  </si>
  <si>
    <t>Факультативы</t>
  </si>
  <si>
    <t>ВСЕГО: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</si>
  <si>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</si>
  <si>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</si>
  <si>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</si>
  <si>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</si>
  <si>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</si>
  <si>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</si>
  <si>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</si>
  <si>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Наименование дисциплин, профессиональных модулей, междисциплинарных курсов, практик</t>
  </si>
  <si>
    <t>Всего часов по профессиональным модулям с учетом практик</t>
  </si>
  <si>
    <t>Всего по практике (часов)</t>
  </si>
  <si>
    <t xml:space="preserve">Учебная нагрузка обучающихся  (в часах) </t>
  </si>
  <si>
    <t>Распределение обязательной нагрузки и практик по курсам и семестрам (часов в семестр)</t>
  </si>
  <si>
    <t>Экзамены</t>
  </si>
  <si>
    <t>Дифференцированные зачеты</t>
  </si>
  <si>
    <t>Максимальная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</si>
  <si>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</si>
  <si>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</si>
  <si>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</si>
  <si>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</si>
  <si>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</si>
  <si>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>сем</t>
  </si>
  <si>
    <t>практика (концентрированная)</t>
  </si>
  <si>
    <t>ОП.00</t>
  </si>
  <si>
    <t xml:space="preserve">Общепрофессиональный учебный цикл </t>
  </si>
  <si>
    <t>ОП.01</t>
  </si>
  <si>
    <t>ОП.02</t>
  </si>
  <si>
    <t>ОП.03</t>
  </si>
  <si>
    <t>ОП.04</t>
  </si>
  <si>
    <t>ОП.05</t>
  </si>
  <si>
    <t>ОП.06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</si>
  <si>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</si>
  <si>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</si>
  <si>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</si>
  <si>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</si>
  <si>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</si>
  <si>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</si>
  <si>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</si>
  <si>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</si>
  <si>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</si>
  <si>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ФК.00</t>
  </si>
  <si>
    <t xml:space="preserve">ВСЕГО 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</si>
  <si>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</si>
  <si>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</si>
  <si>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</si>
  <si>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</si>
  <si>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</si>
  <si>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Государственная итоговая аттестация</t>
  </si>
  <si>
    <t xml:space="preserve">Максимальный объем аудиторной учебной нагрузки </t>
  </si>
  <si>
    <t>обучающегося в неделю</t>
  </si>
  <si>
    <t>Всего в семестре</t>
  </si>
  <si>
    <t xml:space="preserve">  Изучаемых дисциплин и МДК в семестре</t>
  </si>
  <si>
    <t xml:space="preserve">  Учебной практики</t>
  </si>
  <si>
    <t xml:space="preserve">  Производственной практики</t>
  </si>
  <si>
    <t xml:space="preserve">  Государственная итоговая аттестация</t>
  </si>
  <si>
    <t xml:space="preserve">  Экзаменов (без квалификационных)</t>
  </si>
  <si>
    <t xml:space="preserve">  Экзаменов квалификационных</t>
  </si>
  <si>
    <t xml:space="preserve">                         .</t>
  </si>
  <si>
    <t>№ п/п</t>
  </si>
  <si>
    <t>Профессиональный модуль, в рамах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</si>
  <si>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</si>
  <si>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</si>
  <si>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</si>
  <si>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 или неделях</t>
  </si>
  <si>
    <t>ОУД.00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</si>
  <si>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</si>
  <si>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</si>
  <si>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</si>
  <si>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</si>
  <si>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</si>
  <si>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</si>
  <si>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</si>
  <si>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ОУДП.00</t>
  </si>
  <si>
    <t>ОУДП.01</t>
  </si>
  <si>
    <t>ОУДП.02</t>
  </si>
  <si>
    <t>ОУДП.03</t>
  </si>
  <si>
    <t xml:space="preserve">Информатика </t>
  </si>
  <si>
    <t>ОУДБ.07</t>
  </si>
  <si>
    <t>ОУДБ.08</t>
  </si>
  <si>
    <t>ОУДД.00</t>
  </si>
  <si>
    <t>ОУДД.01</t>
  </si>
  <si>
    <t>ОУДБ.09</t>
  </si>
  <si>
    <t>выпускная практическая квалификационная работа</t>
  </si>
  <si>
    <t>Концентрированно</t>
  </si>
  <si>
    <t>Рассредоточенно</t>
  </si>
  <si>
    <t xml:space="preserve">   Всего:</t>
  </si>
  <si>
    <t>1        4</t>
  </si>
  <si>
    <t>5  11</t>
  </si>
  <si>
    <t>26.IX - 2.X</t>
  </si>
  <si>
    <t>3    9</t>
  </si>
  <si>
    <t>17   23</t>
  </si>
  <si>
    <t>24   30</t>
  </si>
  <si>
    <t>31.X - 6.XI</t>
  </si>
  <si>
    <t>7     13</t>
  </si>
  <si>
    <t>14 20</t>
  </si>
  <si>
    <t>21 27</t>
  </si>
  <si>
    <t>28.XI - 4.XII</t>
  </si>
  <si>
    <t>26.XII - 1.I</t>
  </si>
  <si>
    <t>2  8</t>
  </si>
  <si>
    <t>16 22</t>
  </si>
  <si>
    <t>9 15</t>
  </si>
  <si>
    <t>23 29</t>
  </si>
  <si>
    <t>30I- 5II</t>
  </si>
  <si>
    <t>13  19</t>
  </si>
  <si>
    <t>27II -  5III</t>
  </si>
  <si>
    <t>6   12</t>
  </si>
  <si>
    <t xml:space="preserve"> 27IIII- 2 IV</t>
  </si>
  <si>
    <t>29V  - 4 VI</t>
  </si>
  <si>
    <t>12  18</t>
  </si>
  <si>
    <t>26 VI -2 VII</t>
  </si>
  <si>
    <t>31.VII - 6.VIII</t>
  </si>
  <si>
    <t>7  13</t>
  </si>
  <si>
    <t>28 31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</si>
  <si>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</si>
  <si>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</si>
  <si>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</si>
  <si>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</si>
  <si>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ОП.07</t>
  </si>
  <si>
    <t>УП.01</t>
  </si>
  <si>
    <t>Технология производства сварных конструкций</t>
  </si>
  <si>
    <t>4. Учебная и производственная практика</t>
  </si>
  <si>
    <t>216ч/6 недель</t>
  </si>
  <si>
    <t>Основы технологии сварки и сварочное оборудование</t>
  </si>
  <si>
    <t>МДК.01.03</t>
  </si>
  <si>
    <t>МДК.01.04</t>
  </si>
  <si>
    <t>Подготовительные и сборочные операции перед сваркой.</t>
  </si>
  <si>
    <t>Контроль качества сварных соединений.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</si>
  <si>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</si>
  <si>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</si>
  <si>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Газовая сварка (наплавка)</t>
  </si>
  <si>
    <t>Техника и технология газовой сварки (наплавки)</t>
  </si>
  <si>
    <t xml:space="preserve"> </t>
  </si>
  <si>
    <t>18 недель (14 недель)</t>
  </si>
  <si>
    <t>ОП.08</t>
  </si>
  <si>
    <t>22 недели (18 недель)</t>
  </si>
  <si>
    <t>2**</t>
  </si>
  <si>
    <t>6**</t>
  </si>
  <si>
    <t>4**</t>
  </si>
  <si>
    <t>ОК 4-6 ПК 1.1, 1.2,</t>
  </si>
  <si>
    <t>ОК 2-6 ПК 1.6, 1.9</t>
  </si>
  <si>
    <t>ПК 2.1 -2.4</t>
  </si>
  <si>
    <t>Основы предпринимательства</t>
  </si>
  <si>
    <t>ПК 5.1 -5.3</t>
  </si>
  <si>
    <t>ПМ.01 Подготовительно-сварочные работы и контроль качества сварных швов после сварки.</t>
  </si>
  <si>
    <t>ПМ.02 Ручная дуговая сварка (наплавка, резка) плавящимся покрытым электродом</t>
  </si>
  <si>
    <t>180ч/5 недель</t>
  </si>
  <si>
    <t>ПМ.05 Газовая сварка (наплавка)</t>
  </si>
  <si>
    <t>252ч/7 недель</t>
  </si>
  <si>
    <t xml:space="preserve">1404 ч. /  39 недель                </t>
  </si>
  <si>
    <t>Астрономия</t>
  </si>
  <si>
    <t>А/</t>
  </si>
  <si>
    <t>17 недель (10,5 недель)</t>
  </si>
  <si>
    <t>Подготовительно-сварочные работы и контроль качества сварных швов после сварки</t>
  </si>
  <si>
    <t>ПП.05</t>
  </si>
  <si>
    <t>ПМ.05</t>
  </si>
  <si>
    <t>МДК.05.01</t>
  </si>
  <si>
    <t>108ч/3 недели</t>
  </si>
  <si>
    <t xml:space="preserve"> Основы инженерной графики</t>
  </si>
  <si>
    <t>ОК  2,3,6  ПК 1.1, 1.2,</t>
  </si>
  <si>
    <t xml:space="preserve">ОК 1,2, 4-6 </t>
  </si>
  <si>
    <t>ОК 1-4,6</t>
  </si>
  <si>
    <t>ОК 1- 6</t>
  </si>
  <si>
    <t>ОК 1,2, 4-6, ПК.1.1-1.3</t>
  </si>
  <si>
    <t xml:space="preserve">  Защита выпускной квалификационной работы:</t>
  </si>
  <si>
    <t>Самостоятельная работа (в т.ч. консультации*)</t>
  </si>
  <si>
    <t>квалификационный экзамен во 2 семестре</t>
  </si>
  <si>
    <t>Учебная практика по  подготовительно-сварочным работам и контролю качества сварных швов после сварки</t>
  </si>
  <si>
    <t>Производственная практика по  ручной дуговой сварке (наплавке, резке) плавящимся покрытым электродом</t>
  </si>
  <si>
    <t>Производственная практика по  газовой сварке (наплавке)</t>
  </si>
  <si>
    <t xml:space="preserve">Производственная </t>
  </si>
  <si>
    <t>к2</t>
  </si>
  <si>
    <t>Формируемые компетенции</t>
  </si>
  <si>
    <t>Экология Ставропольского края</t>
  </si>
  <si>
    <t>3 нед.</t>
  </si>
  <si>
    <t>ПК 1.1 -1.9</t>
  </si>
  <si>
    <t>ПК 1.1 -1.6</t>
  </si>
  <si>
    <t>144ч/4 недели</t>
  </si>
  <si>
    <t>504ч/14 недель</t>
  </si>
  <si>
    <t xml:space="preserve">  Дифференцированных зачетов ( без учета дифференцированных зачетов по физической культуре)</t>
  </si>
  <si>
    <t>5. Перечень кабинетов, лабораторий, мастерских</t>
  </si>
  <si>
    <t>и других помещений</t>
  </si>
  <si>
    <t>Кабинеты:</t>
  </si>
  <si>
    <t>технической графики;</t>
  </si>
  <si>
    <t>безопасности жизнедеятельности и охраны труда;</t>
  </si>
  <si>
    <t>теоретических основ сварки и резки металлов.</t>
  </si>
  <si>
    <t>Лаборатории:</t>
  </si>
  <si>
    <t>материаловедения;</t>
  </si>
  <si>
    <t>электротехники и сварочного оборудования;</t>
  </si>
  <si>
    <t>испытания материалов и контроля качества сварных соединений.</t>
  </si>
  <si>
    <t>Мастерские:</t>
  </si>
  <si>
    <t>слесарная;</t>
  </si>
  <si>
    <t>сварочная для сварки металлов;</t>
  </si>
  <si>
    <t>сварочная для сварки неметаллических материалов.</t>
  </si>
  <si>
    <t>Полигоны:</t>
  </si>
  <si>
    <t>сварочный.</t>
  </si>
  <si>
    <t>Спортивный комплекс: спортивный зал;</t>
  </si>
  <si>
    <t>открытый стадион широкого профиля с элементами полосы препятствий;</t>
  </si>
  <si>
    <t>Залы:</t>
  </si>
  <si>
    <t>библиотека, читальный зал с выходом в сеть Интернет; актовый зал.</t>
  </si>
  <si>
    <r>
      <t>6. Пояснительная записка</t>
    </r>
    <r>
      <rPr>
        <b/>
        <sz val="14"/>
        <rFont val="Calibri"/>
        <family val="2"/>
      </rPr>
      <t xml:space="preserve"> </t>
    </r>
  </si>
  <si>
    <t xml:space="preserve">к учебному плану по программе подготовки квалифицированных рабочих, служащих (ППКРС) </t>
  </si>
  <si>
    <t>15.01.05 Сварщик (ручной и частично механизированной сварки (наплавки))</t>
  </si>
  <si>
    <t>6.1. Нормативная база реализации ППКРС</t>
  </si>
  <si>
    <t>Самостоятельная работа</t>
  </si>
  <si>
    <t>Общеобразовательный цикл                      (технический  профиль)</t>
  </si>
  <si>
    <t>Общие дисциплины, изучаемые на базовом уровне</t>
  </si>
  <si>
    <t xml:space="preserve">Русский язык </t>
  </si>
  <si>
    <t>Россия в мире</t>
  </si>
  <si>
    <t xml:space="preserve">Общие дисциплины, изучаемые на улубленном уровне </t>
  </si>
  <si>
    <t xml:space="preserve">Математика </t>
  </si>
  <si>
    <t>Дисциплины по выбору из обязательных предметных областей,                  изучаемые на базовом уровне</t>
  </si>
  <si>
    <t>Родной язык</t>
  </si>
  <si>
    <t>Дисциплины по выбору из обязательных предметных областей,                  изучаемые на углубленном уровне</t>
  </si>
  <si>
    <t>Дополнительные  дисциплины по выбору обучающихся</t>
  </si>
  <si>
    <t>ИП</t>
  </si>
  <si>
    <t>Индивидуальный проект</t>
  </si>
  <si>
    <t>17 недель (13 недель)</t>
  </si>
  <si>
    <t>22 недели (15,5 недель)</t>
  </si>
  <si>
    <t>20 недель (6 недель)</t>
  </si>
  <si>
    <t>6.1.1. 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15.01.05 Сварщик (ручной и частично механизированной сварки (наплавки)), утвержденного приказом Министерства образования и науки Российской Федерации от 29.01.2016 г  № 50 , зарегистрированного в Минюсте РФ  24.02.2016 N 41197;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29200);  Приказа Министерства образования и науки Российской Федерации от 22 января 2014 г. № 31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464;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образования»; Приказа Министерства образования и науки Российской Федерации от 31 января 2014 г. № 74 «О внесении изменений в Порядок проведения ГИА по образовательным программам среднего профессионального образования, утвержденный приказом Минобрнауки России от 16 августа 2013 г. № 968»; решения коллегии министерства образования и молодежной политики Ставропольского края № 1 от 24.02.2016 г., проекта Министерства финансов Российской Федерации и Всемирного банка «Содействие повышению уровня финансовой грамотности населения и развитию финансового образования в Российской Федерации».</t>
  </si>
  <si>
    <r>
      <t>6.1.2.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 xml:space="preserve"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Приказом Министерства образования и науки РФ от 29 июня 2017 г. N 613«О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 413», Письма 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 </t>
    </r>
  </si>
  <si>
    <t>6.2. Организация учебного процесса и режим занятий</t>
  </si>
  <si>
    <t>6.2.1.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ППКРС и консультации.</t>
  </si>
  <si>
    <t xml:space="preserve"> 6.2.2. Максимальный объем аудиторной учебной нагрузки при очной форме получения образования  составляет 36 академических часов в неделю.</t>
  </si>
  <si>
    <t>6.2.3. Продолжительность академического часа 45 минут, предусмотрено группирование учебных занятий парами.</t>
  </si>
  <si>
    <t>6.2.4. В процессе освоения ППКРС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</si>
  <si>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6.2.5. Общий объем каникулярного времени  в учебном году составляет 11 недель, в том числе не менее 2 недель в зимний период.</t>
  </si>
  <si>
    <r>
      <t>6.2.6.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По дисциплине ФК.00 Физическая культура предусмотрены еженедельно 2 часа самостоятельной учебной нагрузки, включая игровые виды подготовки (за счет различных форм внеаудиторных занятий в спортивных клубах, секциях).</t>
    </r>
  </si>
  <si>
    <t xml:space="preserve">6.2.7.Нормативный срок освоения программы подготовки квалифицированных рабочих, служащих по профессии при реализации ФГОС среднего общего образования увеличивается на 82 недели, в том числе: 57 недель – теоретическое обучение, 3 недели – промежуточная аттестация,  22  недели – каникулярное время  и составляет 2 года 10 месяцев. </t>
  </si>
  <si>
    <t xml:space="preserve">6.2.8.Консультации для обучающихся на базе основного общего образования по очной форме обучения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образования. </t>
  </si>
  <si>
    <t>6.2.9. В период обучения проводятся учебные сборы с юношами на базе соединений и воинских частей Вооруженных сил Российской Федерации (приказ Министерства обороны РФ и Министерства образования и науки РФ от 24 февраля 2010 г. № 96/134). Продолжительность учебных сборов – 5 дней  (35 часов).</t>
  </si>
  <si>
    <t>6.2.10. Практика является обязательным разделом ППКРС. Она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ППКРС предусматриваются следующие виды практик: учебная и производственная.</t>
  </si>
  <si>
    <t>Общий объем учебной и производственной практики составляет 39 недель (1404 часа),  из них: 8 недель – учебной и 31 – производственной практики.</t>
  </si>
  <si>
    <t>Учебная практика проводится при освоении обучающимися  профессиональных компетенций рассредоточено, чередуясь с теоретическими занятиями в рамках профессиональных модулей:</t>
  </si>
  <si>
    <t>– ПМ.01 Подготовительно-сварочные работы и контроль качества сварных швов после сварки – в объеме 8 недель (3 недели в 1 семестре, 5 недель – во 2 семестре);</t>
  </si>
  <si>
    <t>Производственная практика проводится концентрированно в организациях, направление деятельности которых соответствует профилю подготовки обучающихся при освоении профессиональных модулей:</t>
  </si>
  <si>
    <t>–ПМ.02 Ручная дуговая сварка (наплавка, резка) плавящимся покрытым электродом – в объеме 11 недель (4 недели – в 3 семестре, 7 недель  – в 4-семестре);</t>
  </si>
  <si>
    <t>–ПМ.05 Газовая сварка (наплавка) – в объеме 20 недель (6 недель – в 5 семестре, 14 недель  – в 6 семестре).</t>
  </si>
  <si>
    <r>
      <t xml:space="preserve"> </t>
    </r>
    <r>
      <rPr>
        <sz val="12"/>
        <rFont val="Times New Roman"/>
        <family val="1"/>
      </rPr>
      <t>Аттестация по итогам производственной практики проводится с учетом результатов, подтвержденных документами соответствующих организаций.</t>
    </r>
  </si>
  <si>
    <t>6.2.11. При реализации ППКРС по профессии предусмотрено деление групп на подгруппы при проведении лабораторных работ и практических занятий по учебным дисциплинам: ОУДП.02 Информатика, ОУДБ.03 Иностранный язык, по всем междисциплинарным курсам в рамках профессиональных модулей и учебной практике.</t>
  </si>
  <si>
    <t>6.3. Общеобразовательный цикл</t>
  </si>
  <si>
    <t xml:space="preserve">6.3.1. В состав учебного плана входит общеобразовательный цикл. Согласно п. 7.9 ФГОС СПО получение СПО на базе основного общего образования осуществляется с одновременным получением среднего общего образования в пределах ППКРС. </t>
  </si>
  <si>
    <t xml:space="preserve">6.3.2. Согласно п. 23 Порядка организации и осуществления образовательной деятельности по образовательным программам среднего профессионального образования «период изучения общеобразовательных предметов в течение срока освоения соответствующей  образовательной программы среднего профессионального образования определяется образовательной организацией самостоятельно». Изучение общеобразовательных учебных дисциплин осуществляется на 1-3 курсах, с 1 по 6 семестр. </t>
  </si>
  <si>
    <r>
      <t>6.3.4.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Учебное время, отведенное на теоретическое обучение (</t>
    </r>
    <r>
      <rPr>
        <b/>
        <sz val="12"/>
        <rFont val="Times New Roman"/>
        <family val="1"/>
      </rPr>
      <t>2052 часа</t>
    </r>
    <r>
      <rPr>
        <sz val="12"/>
        <rFont val="Times New Roman"/>
        <family val="1"/>
      </rPr>
      <t xml:space="preserve">) распределено следующим образом: </t>
    </r>
  </si>
  <si>
    <r>
      <t xml:space="preserve">– на изучение базовых учебных дисциплин общеобразовательного цикла </t>
    </r>
    <r>
      <rPr>
        <b/>
        <sz val="12"/>
        <rFont val="Times New Roman"/>
        <family val="1"/>
      </rPr>
      <t>1372 часа;</t>
    </r>
  </si>
  <si>
    <r>
      <t xml:space="preserve">–на изучение профильных учебных дисциплин общеобразовательного цикла </t>
    </r>
    <r>
      <rPr>
        <b/>
        <sz val="12"/>
        <rFont val="Times New Roman"/>
        <family val="1"/>
      </rPr>
      <t>608 часов;</t>
    </r>
  </si>
  <si>
    <r>
      <t xml:space="preserve">–на    изучение   дополнительных    учебных дисциплин – </t>
    </r>
    <r>
      <rPr>
        <b/>
        <sz val="12"/>
        <rFont val="Times New Roman"/>
        <family val="1"/>
      </rPr>
      <t>72 часа.</t>
    </r>
    <r>
      <rPr>
        <sz val="12"/>
        <rFont val="Times New Roman"/>
        <family val="1"/>
      </rPr>
      <t xml:space="preserve"> </t>
    </r>
  </si>
  <si>
    <t>6.3.5. В процессе изучения общеобразовательных дисциплин предусмотрено выполнение обучающимися индивидуального проекта. Индивидуальный проект – особая форма организации образовательной деятельности обучающихся (учебное исследование или учебный проект).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предметов, курсов в любой избранной области деятельности. Выполнение индивидуального проекта обязательно для каждого обучающегося, занимающегося по ФГОС СОО. Индивидуальный проект выполняется обучающимся в рамках времени, отведенного на внеаудиторную самостоятельную работу.</t>
  </si>
  <si>
    <t>6.4. Формирование вариативной части ППКРС</t>
  </si>
  <si>
    <t>6.4.1. При формировании учебного плана был распределен весь объем времени, отведенного на реализацию ППКРС, включая инвариантную и вариативную части. Согласно ФГОС СПО образовательная организация имеет право использовать объем времени, отведенный на вариативную часть циклов ППКРС, увеличивая при этом объем времени, отведенный на дисциплины и модули обязательной части, либо вводя новые дисциплины и модули в соответствии с потребностями работодателей и спецификой деятельности образовательного учреждения. По результатам исследований потребностей работодателей была окончательно сформирована вариативная часть.</t>
  </si>
  <si>
    <r>
      <t xml:space="preserve">6.4.2. Федеральным государственным образовательным стандартом по профессии 15.01.05 Сварщик (ручной и частично механизированной сварки (наплавки))  предусмотрено </t>
    </r>
    <r>
      <rPr>
        <b/>
        <sz val="12"/>
        <rFont val="Times New Roman"/>
        <family val="1"/>
      </rPr>
      <t xml:space="preserve">216 часов </t>
    </r>
    <r>
      <rPr>
        <sz val="12"/>
        <rFont val="Times New Roman"/>
        <family val="1"/>
      </rPr>
      <t>на вариативную часть.</t>
    </r>
  </si>
  <si>
    <t>6.4.3. Объем времени, отведенный на вариативную часть циклов ППКРС, использован:</t>
  </si>
  <si>
    <r>
      <t xml:space="preserve"> - на введение дисциплин общепрофессионального цикла ОП.07 Основы автоматизации производства (36 часов),  ОП.08 Основы предпринимательства (36 часов) – </t>
    </r>
    <r>
      <rPr>
        <b/>
        <sz val="12"/>
        <rFont val="Times New Roman"/>
        <family val="1"/>
      </rPr>
      <t>72 часа</t>
    </r>
    <r>
      <rPr>
        <sz val="12"/>
        <rFont val="Times New Roman"/>
        <family val="1"/>
      </rPr>
      <t xml:space="preserve">; </t>
    </r>
  </si>
  <si>
    <r>
      <t>- на введение профессионального модуля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 xml:space="preserve">ПМ.05 Газовая сварка (наплавка)) в целях расширения видов деятельности - </t>
    </r>
    <r>
      <rPr>
        <b/>
        <sz val="12"/>
        <rFont val="Times New Roman"/>
        <family val="1"/>
      </rPr>
      <t>112 часов</t>
    </r>
    <r>
      <rPr>
        <sz val="12"/>
        <rFont val="Times New Roman"/>
        <family val="1"/>
      </rPr>
      <t>;</t>
    </r>
  </si>
  <si>
    <r>
      <t xml:space="preserve">- на увеличение объема времени на освоение профессиональных модулей обязательной части цикла - </t>
    </r>
    <r>
      <rPr>
        <b/>
        <sz val="12"/>
        <rFont val="Times New Roman"/>
        <family val="1"/>
      </rPr>
      <t>30 часов</t>
    </r>
    <r>
      <rPr>
        <sz val="12"/>
        <rFont val="Times New Roman"/>
        <family val="1"/>
      </rPr>
      <t>.</t>
    </r>
  </si>
  <si>
    <t>6.5. Формы проведения промежуточной аттестации</t>
  </si>
  <si>
    <t>6.5.1. Промежуточная аттестация представляет собой форму контроля, в процессе которой оценивается уровень освоения обучающимися знаний и умений, сформированности общих и профессиональных компетенций и проходит в виде дифференцированных зачётов и экзаменов, комплексных дифференцированных зачётов и комплексных экзаменов, экзаменов квалификационных.</t>
  </si>
  <si>
    <r>
      <t xml:space="preserve">6.5.2. Общее количество времени, отведенного на промежуточную аттестацию – 4 недели, 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 том числе 3 недели по общеобразовательному циклу и 1 неделя, предусмотренная  ФГОС СПО по профессии.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 xml:space="preserve">Дифференцированные зачеты и  комплексные дифференцированные зачеты проводятся за счет часов, отведенных на освоение соответствующей дисциплины или междисциплинарного курса, экзамены – за счет времени, выделенного на промежуточную аттестацию. </t>
    </r>
  </si>
  <si>
    <t xml:space="preserve">6.5.3.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дифференцированные зачеты по физической культуре (п. 32 Порядка организации и осуществления образовательной деятельности по образовательным программам среднего профессионального образования). </t>
  </si>
  <si>
    <t>6.5.4. Аттестация по ППКРС проводится рассредоточено,  по окончании изучения учебных дисциплин, МДК и освоения учебной и производственной практик. Проведение экзаменов по учебным дисциплинам и квалификационных экзаменов по профессиональным модулям планируется в дни, освобожденные от других форм учебной нагрузки.</t>
  </si>
  <si>
    <t>6.5.5. Промежуточная аттестация по общеобразовательному циклу проводится в форме дифференцированных зачётов и экзаменов. Экзамены проводятся по русскому языку, математике, физике и информатике – профильным дисциплинам, по русскому языку и математике – в письменной форме, по физике и информатике – в устной.</t>
  </si>
  <si>
    <t xml:space="preserve">6.5.6. Формами промежуточной аттестации по учебным дисциплинам и междисциплинарным курсам профессионального цикла являются дифференцированный зачет  и экзамен,  комплексный дифференцированный зачёт и комплексный экзамен. </t>
  </si>
  <si>
    <r>
      <t>Комплексный дифференцированный зачет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проводится по  междисциплинарным курсам </t>
    </r>
    <r>
      <rPr>
        <sz val="12"/>
        <rFont val="Times New Roman"/>
        <family val="1"/>
      </rPr>
      <t>ПМ.01 Подготовительно-сварочные работы и контроль качества сварных швов после сварки– МДК.01.01 Основы технологии сварки и сварочное оборудование и МДК.01.02. Технология производства сварных конструкций.</t>
    </r>
  </si>
  <si>
    <r>
      <t>Комплексный экзамен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проводится по  междисциплинарным курсам </t>
    </r>
    <r>
      <rPr>
        <sz val="12"/>
        <rFont val="Times New Roman"/>
        <family val="1"/>
      </rPr>
      <t xml:space="preserve">ПМ.01 Подготовительно-сварочные работы и контроль качества сварных швов после сварки– МДК.01.03 Подготовительные и сборочные операции перед сваркой и МДК.01.04. Контроль качества сварных соединений. </t>
    </r>
  </si>
  <si>
    <t>6.5.7. С целью проверки сформированности компетенций и готовности к выполнению вида профессиональной деятельности  по профессиональному модулю проводится  экзамен (квалификационный).</t>
  </si>
  <si>
    <t>6.6. Формы проведения государственной итоговой аттестации</t>
  </si>
  <si>
    <t>6.6.1. Освоение ППКРС по профессии 15.01.05 Сварщик (ручной и частично механизированной сварки (наплавки)) завершается итоговой аттестацией.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</t>
  </si>
  <si>
    <t xml:space="preserve"> 6.6.2. Тематика выпускной квалификационной работы  соответствует содержанию одного или нескольких профессиональных модулей.</t>
  </si>
  <si>
    <t>6.6.3. Выпускная практическая квалификационная работа предусматривает сложность работы не ниже среднего разряда по профессии рабочего, предусмотренного ЕКТС.</t>
  </si>
  <si>
    <t xml:space="preserve">6.6.4. Объем времени, предусмотренный на итоговую аттестацию, составляет 3 недели. </t>
  </si>
  <si>
    <r>
      <t xml:space="preserve">6.3.3. Федеральный государственный образовательный стандарт среднего (полного) общего образования реализуется в пределах программы подготовки квалифицированных рабочих, служащих с учетом </t>
    </r>
    <r>
      <rPr>
        <b/>
        <sz val="12"/>
        <rFont val="Times New Roman"/>
        <family val="1"/>
      </rPr>
      <t>технического</t>
    </r>
    <r>
      <rPr>
        <sz val="12"/>
        <rFont val="Times New Roman"/>
        <family val="1"/>
      </rPr>
      <t xml:space="preserve"> профиля получаемой профессии 15.01.05 Сварщик (ручной и частично механизированной сварки (наплавки)).Введена учебная дисциплина "Родной язык" на основании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  </r>
  </si>
  <si>
    <t xml:space="preserve">  Консультации предусматриваются из расчета 4 часа на одного обучающегося на каждый учебный год. Количество консультаций на каждую учебную дисциплину, междисциплинарный курс утверждается в начале каждого учебного года при распределении учебной нагрузки </t>
  </si>
  <si>
    <t xml:space="preserve"> 3 нед. с  10 по 30 июня</t>
  </si>
  <si>
    <t>и письменная экзаменационная работа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</si>
</sst>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10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7"/>
      <name val="Times New Roman Cyr"/>
      <family val="1"/>
    </font>
    <font>
      <b/>
      <i/>
      <sz val="10"/>
      <color indexed="4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b/>
      <sz val="10"/>
      <color indexed="41"/>
      <name val="Times New Roman Cyr"/>
      <family val="1"/>
    </font>
    <font>
      <b/>
      <sz val="9"/>
      <name val="Times New Roman Cyr"/>
      <family val="1"/>
    </font>
    <font>
      <b/>
      <sz val="7"/>
      <color indexed="41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i/>
      <u val="single"/>
      <sz val="9"/>
      <name val="Times New Roman Cyr"/>
      <family val="1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sz val="7"/>
      <color indexed="10"/>
      <name val="Times New Roman Cyr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2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/>
      <top style="medium"/>
      <bottom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7" borderId="7" applyNumberFormat="0" applyAlignment="0" applyProtection="0"/>
    <xf numFmtId="0" fontId="99" fillId="0" borderId="0" applyNumberFormat="0" applyFill="0" applyBorder="0" applyAlignment="0" applyProtection="0"/>
    <xf numFmtId="0" fontId="100" fillId="28" borderId="0" applyNumberFormat="0" applyBorder="0" applyAlignment="0" applyProtection="0"/>
    <xf numFmtId="0" fontId="0" fillId="0" borderId="0">
      <alignment/>
      <protection/>
    </xf>
    <xf numFmtId="0" fontId="101" fillId="29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5" fillId="31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/>
    </xf>
    <xf numFmtId="0" fontId="19" fillId="32" borderId="18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33" borderId="15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21" fillId="36" borderId="26" xfId="0" applyFont="1" applyFill="1" applyBorder="1" applyAlignment="1">
      <alignment horizontal="center"/>
    </xf>
    <xf numFmtId="0" fontId="21" fillId="36" borderId="27" xfId="0" applyFont="1" applyFill="1" applyBorder="1" applyAlignment="1">
      <alignment horizontal="center"/>
    </xf>
    <xf numFmtId="0" fontId="21" fillId="37" borderId="28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21" fillId="34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 wrapText="1"/>
    </xf>
    <xf numFmtId="0" fontId="19" fillId="32" borderId="35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19" fillId="32" borderId="37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 vertical="center" wrapText="1"/>
    </xf>
    <xf numFmtId="1" fontId="20" fillId="36" borderId="21" xfId="0" applyNumberFormat="1" applyFont="1" applyFill="1" applyBorder="1" applyAlignment="1">
      <alignment horizontal="center"/>
    </xf>
    <xf numFmtId="1" fontId="20" fillId="36" borderId="39" xfId="0" applyNumberFormat="1" applyFont="1" applyFill="1" applyBorder="1" applyAlignment="1">
      <alignment horizontal="center"/>
    </xf>
    <xf numFmtId="1" fontId="20" fillId="37" borderId="36" xfId="0" applyNumberFormat="1" applyFont="1" applyFill="1" applyBorder="1" applyAlignment="1">
      <alignment horizontal="center"/>
    </xf>
    <xf numFmtId="1" fontId="20" fillId="37" borderId="37" xfId="0" applyNumberFormat="1" applyFont="1" applyFill="1" applyBorder="1" applyAlignment="1">
      <alignment horizontal="center"/>
    </xf>
    <xf numFmtId="1" fontId="20" fillId="34" borderId="36" xfId="0" applyNumberFormat="1" applyFont="1" applyFill="1" applyBorder="1" applyAlignment="1">
      <alignment horizontal="center"/>
    </xf>
    <xf numFmtId="0" fontId="20" fillId="34" borderId="40" xfId="0" applyNumberFormat="1" applyFont="1" applyFill="1" applyBorder="1" applyAlignment="1">
      <alignment horizontal="center"/>
    </xf>
    <xf numFmtId="1" fontId="20" fillId="35" borderId="41" xfId="0" applyNumberFormat="1" applyFont="1" applyFill="1" applyBorder="1" applyAlignment="1">
      <alignment horizontal="center"/>
    </xf>
    <xf numFmtId="1" fontId="20" fillId="35" borderId="4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8" borderId="14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5" borderId="14" xfId="0" applyFont="1" applyFill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8" borderId="13" xfId="0" applyFont="1" applyFill="1" applyBorder="1" applyAlignment="1">
      <alignment horizontal="center"/>
    </xf>
    <xf numFmtId="0" fontId="20" fillId="36" borderId="43" xfId="0" applyFont="1" applyFill="1" applyBorder="1" applyAlignment="1">
      <alignment horizontal="center"/>
    </xf>
    <xf numFmtId="0" fontId="20" fillId="36" borderId="25" xfId="0" applyFont="1" applyFill="1" applyBorder="1" applyAlignment="1">
      <alignment horizontal="center"/>
    </xf>
    <xf numFmtId="0" fontId="20" fillId="36" borderId="44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20" fillId="34" borderId="45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20" fillId="34" borderId="46" xfId="0" applyFont="1" applyFill="1" applyBorder="1" applyAlignment="1">
      <alignment horizontal="center" vertical="center"/>
    </xf>
    <xf numFmtId="0" fontId="20" fillId="34" borderId="46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0" xfId="0" applyFont="1" applyBorder="1" applyAlignment="1">
      <alignment/>
    </xf>
    <xf numFmtId="0" fontId="20" fillId="39" borderId="11" xfId="0" applyFont="1" applyFill="1" applyBorder="1" applyAlignment="1">
      <alignment horizontal="center"/>
    </xf>
    <xf numFmtId="0" fontId="20" fillId="39" borderId="33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1" fontId="20" fillId="37" borderId="33" xfId="0" applyNumberFormat="1" applyFont="1" applyFill="1" applyBorder="1" applyAlignment="1">
      <alignment horizontal="center" vertical="center"/>
    </xf>
    <xf numFmtId="0" fontId="20" fillId="37" borderId="33" xfId="0" applyFont="1" applyFill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39" borderId="11" xfId="0" applyFont="1" applyFill="1" applyBorder="1" applyAlignment="1">
      <alignment horizontal="center" vertical="center"/>
    </xf>
    <xf numFmtId="0" fontId="20" fillId="39" borderId="33" xfId="0" applyFont="1" applyFill="1" applyBorder="1" applyAlignment="1">
      <alignment horizontal="center" vertical="center"/>
    </xf>
    <xf numFmtId="0" fontId="20" fillId="34" borderId="46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/>
    </xf>
    <xf numFmtId="0" fontId="20" fillId="40" borderId="33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left" vertical="center" wrapText="1"/>
    </xf>
    <xf numFmtId="0" fontId="22" fillId="32" borderId="33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16" fontId="19" fillId="32" borderId="10" xfId="0" applyNumberFormat="1" applyFont="1" applyFill="1" applyBorder="1" applyAlignment="1">
      <alignment horizontal="center" vertical="center"/>
    </xf>
    <xf numFmtId="16" fontId="19" fillId="32" borderId="33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left" vertical="center" wrapText="1"/>
    </xf>
    <xf numFmtId="0" fontId="19" fillId="32" borderId="50" xfId="0" applyFont="1" applyFill="1" applyBorder="1" applyAlignment="1">
      <alignment horizontal="center" vertical="center"/>
    </xf>
    <xf numFmtId="0" fontId="19" fillId="32" borderId="41" xfId="0" applyFont="1" applyFill="1" applyBorder="1" applyAlignment="1">
      <alignment horizontal="center" vertical="center"/>
    </xf>
    <xf numFmtId="0" fontId="19" fillId="32" borderId="42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8" borderId="4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left" vertical="center" wrapText="1"/>
    </xf>
    <xf numFmtId="0" fontId="20" fillId="32" borderId="53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0" borderId="33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3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47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 wrapText="1"/>
    </xf>
    <xf numFmtId="0" fontId="19" fillId="39" borderId="3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0" fontId="0" fillId="32" borderId="33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41" borderId="46" xfId="0" applyFont="1" applyFill="1" applyBorder="1" applyAlignment="1">
      <alignment horizontal="center" vertical="center" wrapText="1"/>
    </xf>
    <xf numFmtId="0" fontId="20" fillId="41" borderId="46" xfId="0" applyFont="1" applyFill="1" applyBorder="1" applyAlignment="1">
      <alignment horizontal="left" vertical="center" wrapText="1"/>
    </xf>
    <xf numFmtId="0" fontId="19" fillId="41" borderId="49" xfId="0" applyFont="1" applyFill="1" applyBorder="1" applyAlignment="1">
      <alignment horizontal="center" vertical="center" wrapText="1"/>
    </xf>
    <xf numFmtId="0" fontId="19" fillId="41" borderId="49" xfId="0" applyFont="1" applyFill="1" applyBorder="1" applyAlignment="1">
      <alignment horizontal="left" vertical="center" wrapText="1"/>
    </xf>
    <xf numFmtId="0" fontId="20" fillId="32" borderId="50" xfId="0" applyFont="1" applyFill="1" applyBorder="1" applyAlignment="1">
      <alignment horizontal="center" vertical="center"/>
    </xf>
    <xf numFmtId="0" fontId="20" fillId="32" borderId="41" xfId="0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41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20" fillId="37" borderId="41" xfId="0" applyFont="1" applyFill="1" applyBorder="1" applyAlignment="1">
      <alignment horizontal="center" vertical="center"/>
    </xf>
    <xf numFmtId="0" fontId="20" fillId="37" borderId="42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/>
    </xf>
    <xf numFmtId="0" fontId="20" fillId="0" borderId="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35" borderId="53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22" fillId="33" borderId="33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38" borderId="33" xfId="0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172" fontId="22" fillId="36" borderId="11" xfId="0" applyNumberFormat="1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7" borderId="33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1" fillId="35" borderId="33" xfId="0" applyFont="1" applyFill="1" applyBorder="1" applyAlignment="1">
      <alignment horizontal="center" vertical="center"/>
    </xf>
    <xf numFmtId="1" fontId="20" fillId="33" borderId="33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1" fontId="7" fillId="37" borderId="33" xfId="0" applyNumberFormat="1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 wrapText="1"/>
    </xf>
    <xf numFmtId="0" fontId="20" fillId="32" borderId="41" xfId="0" applyFont="1" applyFill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38" borderId="41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36" borderId="50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vertical="center"/>
    </xf>
    <xf numFmtId="0" fontId="19" fillId="37" borderId="42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38" borderId="61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54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6" fillId="0" borderId="32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1" fontId="27" fillId="0" borderId="79" xfId="0" applyNumberFormat="1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82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/>
    </xf>
    <xf numFmtId="0" fontId="2" fillId="0" borderId="0" xfId="0" applyFont="1" applyFill="1" applyBorder="1" applyAlignment="1">
      <alignment vertical="distributed"/>
    </xf>
    <xf numFmtId="0" fontId="2" fillId="0" borderId="84" xfId="0" applyFont="1" applyFill="1" applyBorder="1" applyAlignment="1">
      <alignment vertical="distributed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85" xfId="0" applyFont="1" applyFill="1" applyBorder="1" applyAlignment="1">
      <alignment vertical="distributed"/>
    </xf>
    <xf numFmtId="0" fontId="30" fillId="0" borderId="86" xfId="0" applyFont="1" applyFill="1" applyBorder="1" applyAlignment="1">
      <alignment vertical="distributed"/>
    </xf>
    <xf numFmtId="0" fontId="31" fillId="0" borderId="67" xfId="0" applyFont="1" applyFill="1" applyBorder="1" applyAlignment="1">
      <alignment vertical="distributed"/>
    </xf>
    <xf numFmtId="0" fontId="27" fillId="0" borderId="8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wrapText="1"/>
    </xf>
    <xf numFmtId="0" fontId="28" fillId="0" borderId="62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/>
    </xf>
    <xf numFmtId="0" fontId="27" fillId="0" borderId="7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distributed" wrapText="1"/>
    </xf>
    <xf numFmtId="0" fontId="16" fillId="0" borderId="79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28" fillId="0" borderId="79" xfId="0" applyNumberFormat="1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92" xfId="0" applyNumberFormat="1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vertical="distributed"/>
    </xf>
    <xf numFmtId="0" fontId="27" fillId="0" borderId="85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27" fillId="0" borderId="96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99" xfId="0" applyFont="1" applyFill="1" applyBorder="1" applyAlignment="1">
      <alignment horizontal="center" vertical="center"/>
    </xf>
    <xf numFmtId="1" fontId="27" fillId="0" borderId="85" xfId="0" applyNumberFormat="1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/>
    </xf>
    <xf numFmtId="0" fontId="3" fillId="0" borderId="10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/>
    </xf>
    <xf numFmtId="0" fontId="27" fillId="0" borderId="88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vertical="distributed" wrapText="1"/>
    </xf>
    <xf numFmtId="0" fontId="2" fillId="0" borderId="94" xfId="0" applyFont="1" applyFill="1" applyBorder="1" applyAlignment="1">
      <alignment vertical="distributed" wrapText="1"/>
    </xf>
    <xf numFmtId="0" fontId="16" fillId="0" borderId="94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vertical="distributed" wrapText="1"/>
    </xf>
    <xf numFmtId="0" fontId="16" fillId="0" borderId="10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distributed" wrapText="1"/>
    </xf>
    <xf numFmtId="0" fontId="2" fillId="0" borderId="108" xfId="0" applyFont="1" applyFill="1" applyBorder="1" applyAlignment="1">
      <alignment vertical="distributed" wrapText="1"/>
    </xf>
    <xf numFmtId="0" fontId="16" fillId="0" borderId="109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wrapText="1"/>
    </xf>
    <xf numFmtId="0" fontId="27" fillId="0" borderId="103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1" fontId="27" fillId="0" borderId="67" xfId="0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14" xfId="0" applyNumberFormat="1" applyFont="1" applyFill="1" applyBorder="1" applyAlignment="1">
      <alignment horizontal="center" vertical="center" wrapText="1"/>
    </xf>
    <xf numFmtId="0" fontId="11" fillId="0" borderId="115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7" fillId="0" borderId="119" xfId="0" applyNumberFormat="1" applyFont="1" applyFill="1" applyBorder="1" applyAlignment="1">
      <alignment horizontal="center" vertical="center"/>
    </xf>
    <xf numFmtId="0" fontId="27" fillId="0" borderId="112" xfId="0" applyNumberFormat="1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vertical="distributed" wrapText="1"/>
    </xf>
    <xf numFmtId="0" fontId="27" fillId="0" borderId="86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81" xfId="0" applyFont="1" applyFill="1" applyBorder="1" applyAlignment="1">
      <alignment vertical="center"/>
    </xf>
    <xf numFmtId="0" fontId="16" fillId="0" borderId="78" xfId="0" applyFont="1" applyFill="1" applyBorder="1" applyAlignment="1">
      <alignment horizontal="left" vertical="center" wrapText="1"/>
    </xf>
    <xf numFmtId="0" fontId="27" fillId="0" borderId="122" xfId="0" applyFont="1" applyFill="1" applyBorder="1" applyAlignment="1">
      <alignment horizontal="center" vertical="center" wrapText="1"/>
    </xf>
    <xf numFmtId="0" fontId="27" fillId="0" borderId="123" xfId="0" applyFont="1" applyFill="1" applyBorder="1" applyAlignment="1">
      <alignment vertical="center" wrapText="1"/>
    </xf>
    <xf numFmtId="0" fontId="16" fillId="0" borderId="97" xfId="0" applyFont="1" applyFill="1" applyBorder="1" applyAlignment="1">
      <alignment vertical="center" wrapText="1"/>
    </xf>
    <xf numFmtId="0" fontId="16" fillId="0" borderId="81" xfId="0" applyFont="1" applyFill="1" applyBorder="1" applyAlignment="1">
      <alignment vertical="center" wrapText="1"/>
    </xf>
    <xf numFmtId="0" fontId="16" fillId="0" borderId="81" xfId="0" applyFont="1" applyFill="1" applyBorder="1" applyAlignment="1">
      <alignment horizontal="left" vertical="top" wrapText="1"/>
    </xf>
    <xf numFmtId="0" fontId="27" fillId="0" borderId="124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16" fillId="0" borderId="125" xfId="0" applyFont="1" applyFill="1" applyBorder="1" applyAlignment="1">
      <alignment horizontal="center" vertical="center"/>
    </xf>
    <xf numFmtId="0" fontId="32" fillId="0" borderId="88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27" fillId="0" borderId="108" xfId="0" applyFont="1" applyFill="1" applyBorder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31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horizontal="center" vertical="center" wrapText="1"/>
    </xf>
    <xf numFmtId="0" fontId="11" fillId="0" borderId="13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left" vertical="center" wrapText="1"/>
    </xf>
    <xf numFmtId="0" fontId="16" fillId="0" borderId="83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wrapText="1"/>
    </xf>
    <xf numFmtId="0" fontId="16" fillId="0" borderId="137" xfId="0" applyFont="1" applyFill="1" applyBorder="1" applyAlignment="1">
      <alignment horizontal="left" vertical="center" shrinkToFit="1"/>
    </xf>
    <xf numFmtId="0" fontId="15" fillId="0" borderId="108" xfId="0" applyFont="1" applyFill="1" applyBorder="1" applyAlignment="1">
      <alignment wrapText="1"/>
    </xf>
    <xf numFmtId="0" fontId="15" fillId="0" borderId="138" xfId="0" applyFont="1" applyFill="1" applyBorder="1" applyAlignment="1">
      <alignment wrapText="1"/>
    </xf>
    <xf numFmtId="0" fontId="16" fillId="0" borderId="139" xfId="0" applyFont="1" applyFill="1" applyBorder="1" applyAlignment="1">
      <alignment horizontal="center" vertical="center"/>
    </xf>
    <xf numFmtId="0" fontId="16" fillId="0" borderId="140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6" fillId="0" borderId="141" xfId="0" applyFont="1" applyFill="1" applyBorder="1" applyAlignment="1">
      <alignment horizontal="center" vertical="center"/>
    </xf>
    <xf numFmtId="0" fontId="16" fillId="0" borderId="142" xfId="0" applyFont="1" applyFill="1" applyBorder="1" applyAlignment="1">
      <alignment horizontal="center" vertical="center"/>
    </xf>
    <xf numFmtId="0" fontId="15" fillId="0" borderId="139" xfId="0" applyFont="1" applyFill="1" applyBorder="1" applyAlignment="1">
      <alignment horizontal="center" vertical="center" wrapText="1"/>
    </xf>
    <xf numFmtId="0" fontId="16" fillId="0" borderId="133" xfId="0" applyFont="1" applyFill="1" applyBorder="1" applyAlignment="1">
      <alignment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vertical="center" wrapText="1"/>
    </xf>
    <xf numFmtId="0" fontId="16" fillId="0" borderId="143" xfId="0" applyFont="1" applyFill="1" applyBorder="1" applyAlignment="1">
      <alignment horizontal="center" vertical="center"/>
    </xf>
    <xf numFmtId="0" fontId="16" fillId="0" borderId="144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 wrapText="1"/>
    </xf>
    <xf numFmtId="0" fontId="16" fillId="0" borderId="119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4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11" fillId="0" borderId="14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vertical="distributed" wrapText="1"/>
    </xf>
    <xf numFmtId="0" fontId="16" fillId="0" borderId="146" xfId="0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center" vertical="center"/>
    </xf>
    <xf numFmtId="0" fontId="27" fillId="0" borderId="148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/>
    </xf>
    <xf numFmtId="0" fontId="3" fillId="0" borderId="150" xfId="0" applyFont="1" applyFill="1" applyBorder="1" applyAlignment="1">
      <alignment/>
    </xf>
    <xf numFmtId="0" fontId="3" fillId="0" borderId="151" xfId="0" applyFont="1" applyFill="1" applyBorder="1" applyAlignment="1">
      <alignment/>
    </xf>
    <xf numFmtId="0" fontId="6" fillId="0" borderId="152" xfId="0" applyFont="1" applyFill="1" applyBorder="1" applyAlignment="1">
      <alignment/>
    </xf>
    <xf numFmtId="0" fontId="6" fillId="0" borderId="94" xfId="0" applyFont="1" applyFill="1" applyBorder="1" applyAlignment="1">
      <alignment/>
    </xf>
    <xf numFmtId="0" fontId="16" fillId="0" borderId="153" xfId="0" applyFont="1" applyFill="1" applyBorder="1" applyAlignment="1">
      <alignment horizontal="center" vertical="center"/>
    </xf>
    <xf numFmtId="0" fontId="27" fillId="0" borderId="154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155" xfId="0" applyFont="1" applyFill="1" applyBorder="1" applyAlignment="1">
      <alignment horizontal="center" vertical="center"/>
    </xf>
    <xf numFmtId="0" fontId="27" fillId="0" borderId="153" xfId="0" applyFont="1" applyFill="1" applyBorder="1" applyAlignment="1">
      <alignment horizontal="center" vertical="center"/>
    </xf>
    <xf numFmtId="0" fontId="27" fillId="0" borderId="133" xfId="0" applyFont="1" applyFill="1" applyBorder="1" applyAlignment="1">
      <alignment horizontal="center" vertical="center"/>
    </xf>
    <xf numFmtId="1" fontId="27" fillId="0" borderId="85" xfId="0" applyNumberFormat="1" applyFont="1" applyFill="1" applyBorder="1" applyAlignment="1">
      <alignment horizontal="center" vertical="center" textRotation="90" wrapText="1"/>
    </xf>
    <xf numFmtId="0" fontId="27" fillId="0" borderId="120" xfId="0" applyFont="1" applyFill="1" applyBorder="1" applyAlignment="1">
      <alignment horizontal="center" vertical="center"/>
    </xf>
    <xf numFmtId="0" fontId="27" fillId="0" borderId="156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27" fillId="0" borderId="157" xfId="0" applyFont="1" applyFill="1" applyBorder="1" applyAlignment="1">
      <alignment horizontal="center" vertical="center"/>
    </xf>
    <xf numFmtId="0" fontId="27" fillId="0" borderId="158" xfId="0" applyFont="1" applyFill="1" applyBorder="1" applyAlignment="1">
      <alignment horizontal="center" vertical="center"/>
    </xf>
    <xf numFmtId="0" fontId="27" fillId="0" borderId="159" xfId="0" applyFont="1" applyFill="1" applyBorder="1" applyAlignment="1">
      <alignment horizontal="center" vertical="center"/>
    </xf>
    <xf numFmtId="0" fontId="27" fillId="0" borderId="160" xfId="0" applyNumberFormat="1" applyFont="1" applyFill="1" applyBorder="1" applyAlignment="1">
      <alignment horizontal="center" vertical="center"/>
    </xf>
    <xf numFmtId="0" fontId="16" fillId="0" borderId="158" xfId="0" applyFont="1" applyFill="1" applyBorder="1" applyAlignment="1">
      <alignment horizontal="center" vertical="center"/>
    </xf>
    <xf numFmtId="0" fontId="16" fillId="0" borderId="156" xfId="0" applyFont="1" applyFill="1" applyBorder="1" applyAlignment="1">
      <alignment horizontal="center" vertical="center"/>
    </xf>
    <xf numFmtId="1" fontId="27" fillId="0" borderId="158" xfId="0" applyNumberFormat="1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center" vertical="center"/>
    </xf>
    <xf numFmtId="0" fontId="27" fillId="0" borderId="161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vertical="distributed"/>
    </xf>
    <xf numFmtId="0" fontId="15" fillId="0" borderId="147" xfId="0" applyFont="1" applyFill="1" applyBorder="1" applyAlignment="1">
      <alignment/>
    </xf>
    <xf numFmtId="0" fontId="16" fillId="0" borderId="147" xfId="0" applyFont="1" applyFill="1" applyBorder="1" applyAlignment="1">
      <alignment vertical="distributed" wrapText="1"/>
    </xf>
    <xf numFmtId="0" fontId="10" fillId="0" borderId="0" xfId="0" applyFont="1" applyAlignment="1">
      <alignment horizontal="center"/>
    </xf>
    <xf numFmtId="0" fontId="10" fillId="42" borderId="0" xfId="0" applyFont="1" applyFill="1" applyAlignment="1">
      <alignment horizontal="center"/>
    </xf>
    <xf numFmtId="0" fontId="10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27" fillId="0" borderId="5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6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111" xfId="0" applyNumberFormat="1" applyFont="1" applyFill="1" applyBorder="1" applyAlignment="1">
      <alignment horizontal="center" vertical="center"/>
    </xf>
    <xf numFmtId="1" fontId="27" fillId="0" borderId="108" xfId="0" applyNumberFormat="1" applyFont="1" applyFill="1" applyBorder="1" applyAlignment="1">
      <alignment horizontal="center" vertical="center" textRotation="90" wrapText="1"/>
    </xf>
    <xf numFmtId="0" fontId="27" fillId="0" borderId="16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27" fillId="0" borderId="1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top" wrapText="1"/>
    </xf>
    <xf numFmtId="0" fontId="16" fillId="0" borderId="110" xfId="0" applyFont="1" applyFill="1" applyBorder="1" applyAlignment="1">
      <alignment horizontal="left" vertical="center" wrapText="1"/>
    </xf>
    <xf numFmtId="0" fontId="16" fillId="0" borderId="147" xfId="0" applyFont="1" applyFill="1" applyBorder="1" applyAlignment="1">
      <alignment horizontal="left" vertical="center" wrapText="1"/>
    </xf>
    <xf numFmtId="0" fontId="16" fillId="0" borderId="97" xfId="0" applyFont="1" applyFill="1" applyBorder="1" applyAlignment="1">
      <alignment horizontal="left" vertical="center" wrapText="1"/>
    </xf>
    <xf numFmtId="0" fontId="16" fillId="0" borderId="96" xfId="0" applyFont="1" applyFill="1" applyBorder="1" applyAlignment="1">
      <alignment horizontal="left" vertical="center" wrapText="1"/>
    </xf>
    <xf numFmtId="0" fontId="16" fillId="0" borderId="149" xfId="0" applyFont="1" applyFill="1" applyBorder="1" applyAlignment="1">
      <alignment horizontal="left" vertical="center" wrapText="1"/>
    </xf>
    <xf numFmtId="0" fontId="27" fillId="0" borderId="164" xfId="0" applyFont="1" applyFill="1" applyBorder="1" applyAlignment="1">
      <alignment horizontal="center" vertical="center" wrapText="1"/>
    </xf>
    <xf numFmtId="0" fontId="16" fillId="0" borderId="127" xfId="0" applyFont="1" applyFill="1" applyBorder="1" applyAlignment="1">
      <alignment horizontal="center" vertical="center"/>
    </xf>
    <xf numFmtId="0" fontId="16" fillId="0" borderId="165" xfId="0" applyFont="1" applyFill="1" applyBorder="1" applyAlignment="1">
      <alignment horizontal="left" vertical="center" wrapText="1"/>
    </xf>
    <xf numFmtId="0" fontId="27" fillId="0" borderId="103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166" xfId="0" applyFont="1" applyFill="1" applyBorder="1" applyAlignment="1">
      <alignment horizontal="center" vertical="center"/>
    </xf>
    <xf numFmtId="0" fontId="16" fillId="0" borderId="142" xfId="0" applyFont="1" applyFill="1" applyBorder="1" applyAlignment="1">
      <alignment horizontal="left" vertical="center" wrapText="1"/>
    </xf>
    <xf numFmtId="0" fontId="27" fillId="0" borderId="167" xfId="0" applyFont="1" applyFill="1" applyBorder="1" applyAlignment="1">
      <alignment horizontal="center" vertical="center" wrapText="1"/>
    </xf>
    <xf numFmtId="0" fontId="16" fillId="0" borderId="168" xfId="0" applyFont="1" applyFill="1" applyBorder="1" applyAlignment="1">
      <alignment horizontal="left" vertical="center" wrapText="1"/>
    </xf>
    <xf numFmtId="0" fontId="27" fillId="0" borderId="144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69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17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7" fillId="0" borderId="171" xfId="0" applyFont="1" applyFill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27" fillId="0" borderId="173" xfId="0" applyFont="1" applyFill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27" fillId="0" borderId="175" xfId="0" applyFont="1" applyFill="1" applyBorder="1" applyAlignment="1">
      <alignment horizontal="center" vertical="center"/>
    </xf>
    <xf numFmtId="0" fontId="27" fillId="0" borderId="176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27" fillId="0" borderId="172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 wrapText="1"/>
    </xf>
    <xf numFmtId="0" fontId="27" fillId="0" borderId="177" xfId="0" applyFont="1" applyFill="1" applyBorder="1" applyAlignment="1">
      <alignment horizontal="center" vertical="center"/>
    </xf>
    <xf numFmtId="0" fontId="16" fillId="0" borderId="178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vertical="distributed" wrapText="1"/>
    </xf>
    <xf numFmtId="0" fontId="2" fillId="0" borderId="22" xfId="0" applyFont="1" applyFill="1" applyBorder="1" applyAlignment="1">
      <alignment vertical="distributed" wrapText="1"/>
    </xf>
    <xf numFmtId="0" fontId="0" fillId="0" borderId="0" xfId="52" applyAlignment="1">
      <alignment wrapText="1"/>
      <protection/>
    </xf>
    <xf numFmtId="0" fontId="40" fillId="0" borderId="0" xfId="52" applyFont="1" applyAlignment="1">
      <alignment horizontal="center"/>
      <protection/>
    </xf>
    <xf numFmtId="0" fontId="40" fillId="0" borderId="0" xfId="52" applyFont="1" applyBorder="1" applyAlignment="1">
      <alignment horizontal="center"/>
      <protection/>
    </xf>
    <xf numFmtId="0" fontId="27" fillId="0" borderId="181" xfId="0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vertical="distributed"/>
    </xf>
    <xf numFmtId="1" fontId="27" fillId="0" borderId="79" xfId="0" applyNumberFormat="1" applyFont="1" applyFill="1" applyBorder="1" applyAlignment="1">
      <alignment horizontal="center" vertical="center" textRotation="90" wrapText="1"/>
    </xf>
    <xf numFmtId="0" fontId="27" fillId="0" borderId="182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/>
    </xf>
    <xf numFmtId="0" fontId="2" fillId="0" borderId="106" xfId="0" applyFont="1" applyFill="1" applyBorder="1" applyAlignment="1">
      <alignment vertical="distributed" wrapText="1"/>
    </xf>
    <xf numFmtId="0" fontId="2" fillId="0" borderId="110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3" xfId="0" applyFont="1" applyFill="1" applyBorder="1" applyAlignment="1">
      <alignment/>
    </xf>
    <xf numFmtId="0" fontId="0" fillId="0" borderId="18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5" xfId="0" applyFont="1" applyFill="1" applyBorder="1" applyAlignment="1">
      <alignment/>
    </xf>
    <xf numFmtId="0" fontId="0" fillId="0" borderId="10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1" fontId="27" fillId="0" borderId="187" xfId="0" applyNumberFormat="1" applyFont="1" applyFill="1" applyBorder="1" applyAlignment="1">
      <alignment horizontal="center" vertical="center" textRotation="90"/>
    </xf>
    <xf numFmtId="1" fontId="27" fillId="0" borderId="188" xfId="0" applyNumberFormat="1" applyFont="1" applyFill="1" applyBorder="1" applyAlignment="1">
      <alignment horizontal="center" vertical="center" textRotation="90"/>
    </xf>
    <xf numFmtId="1" fontId="27" fillId="0" borderId="73" xfId="0" applyNumberFormat="1" applyFont="1" applyFill="1" applyBorder="1" applyAlignment="1">
      <alignment horizontal="center" vertical="center" textRotation="90"/>
    </xf>
    <xf numFmtId="1" fontId="27" fillId="0" borderId="189" xfId="0" applyNumberFormat="1" applyFont="1" applyFill="1" applyBorder="1" applyAlignment="1">
      <alignment horizontal="center" vertical="center" textRotation="90"/>
    </xf>
    <xf numFmtId="1" fontId="27" fillId="0" borderId="190" xfId="0" applyNumberFormat="1" applyFont="1" applyFill="1" applyBorder="1" applyAlignment="1">
      <alignment horizontal="center" vertical="center" textRotation="90"/>
    </xf>
    <xf numFmtId="1" fontId="27" fillId="0" borderId="191" xfId="0" applyNumberFormat="1" applyFont="1" applyFill="1" applyBorder="1" applyAlignment="1">
      <alignment horizontal="center" vertical="center" textRotation="90"/>
    </xf>
    <xf numFmtId="1" fontId="27" fillId="0" borderId="86" xfId="0" applyNumberFormat="1" applyFont="1" applyFill="1" applyBorder="1" applyAlignment="1">
      <alignment horizontal="center" vertical="center" textRotation="90"/>
    </xf>
    <xf numFmtId="1" fontId="27" fillId="0" borderId="192" xfId="0" applyNumberFormat="1" applyFont="1" applyFill="1" applyBorder="1" applyAlignment="1">
      <alignment horizontal="center" vertical="center" textRotation="90"/>
    </xf>
    <xf numFmtId="1" fontId="27" fillId="0" borderId="67" xfId="0" applyNumberFormat="1" applyFont="1" applyFill="1" applyBorder="1" applyAlignment="1">
      <alignment horizontal="center" vertical="center" textRotation="90"/>
    </xf>
    <xf numFmtId="1" fontId="27" fillId="0" borderId="85" xfId="0" applyNumberFormat="1" applyFont="1" applyFill="1" applyBorder="1" applyAlignment="1">
      <alignment horizontal="center" vertical="center" textRotation="90"/>
    </xf>
    <xf numFmtId="0" fontId="27" fillId="0" borderId="193" xfId="0" applyFont="1" applyFill="1" applyBorder="1" applyAlignment="1">
      <alignment horizontal="center" vertical="center"/>
    </xf>
    <xf numFmtId="0" fontId="16" fillId="0" borderId="126" xfId="0" applyFont="1" applyFill="1" applyBorder="1" applyAlignment="1">
      <alignment horizontal="center" vertical="center"/>
    </xf>
    <xf numFmtId="0" fontId="27" fillId="0" borderId="19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164" xfId="0" applyFont="1" applyFill="1" applyBorder="1" applyAlignment="1">
      <alignment horizontal="center" vertical="center"/>
    </xf>
    <xf numFmtId="0" fontId="16" fillId="0" borderId="168" xfId="0" applyFont="1" applyFill="1" applyBorder="1" applyAlignment="1">
      <alignment horizontal="center" vertical="center"/>
    </xf>
    <xf numFmtId="0" fontId="27" fillId="0" borderId="168" xfId="0" applyFont="1" applyFill="1" applyBorder="1" applyAlignment="1">
      <alignment horizontal="center" vertical="center"/>
    </xf>
    <xf numFmtId="0" fontId="16" fillId="0" borderId="195" xfId="0" applyFont="1" applyFill="1" applyBorder="1" applyAlignment="1">
      <alignment horizontal="center" vertical="center"/>
    </xf>
    <xf numFmtId="0" fontId="27" fillId="0" borderId="147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196" xfId="0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/>
    </xf>
    <xf numFmtId="0" fontId="16" fillId="0" borderId="183" xfId="0" applyFont="1" applyFill="1" applyBorder="1" applyAlignment="1">
      <alignment horizontal="center" vertical="center"/>
    </xf>
    <xf numFmtId="0" fontId="27" fillId="0" borderId="198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27" fillId="0" borderId="199" xfId="0" applyFont="1" applyFill="1" applyBorder="1" applyAlignment="1">
      <alignment horizontal="center" vertical="center"/>
    </xf>
    <xf numFmtId="0" fontId="16" fillId="0" borderId="199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0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0" fontId="28" fillId="0" borderId="95" xfId="0" applyFont="1" applyFill="1" applyBorder="1" applyAlignment="1">
      <alignment horizontal="center" vertical="center"/>
    </xf>
    <xf numFmtId="0" fontId="27" fillId="0" borderId="201" xfId="0" applyFont="1" applyFill="1" applyBorder="1" applyAlignment="1">
      <alignment horizontal="center" vertical="center"/>
    </xf>
    <xf numFmtId="0" fontId="27" fillId="0" borderId="67" xfId="0" applyNumberFormat="1" applyFont="1" applyFill="1" applyBorder="1" applyAlignment="1">
      <alignment horizontal="center" vertical="center"/>
    </xf>
    <xf numFmtId="0" fontId="27" fillId="0" borderId="103" xfId="0" applyNumberFormat="1" applyFont="1" applyFill="1" applyBorder="1" applyAlignment="1">
      <alignment horizontal="center" vertical="center"/>
    </xf>
    <xf numFmtId="0" fontId="27" fillId="0" borderId="84" xfId="0" applyNumberFormat="1" applyFont="1" applyFill="1" applyBorder="1" applyAlignment="1">
      <alignment horizontal="center" vertical="center"/>
    </xf>
    <xf numFmtId="0" fontId="16" fillId="0" borderId="202" xfId="0" applyFont="1" applyFill="1" applyBorder="1" applyAlignment="1">
      <alignment horizontal="center" vertical="center"/>
    </xf>
    <xf numFmtId="0" fontId="27" fillId="0" borderId="125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44" fillId="0" borderId="0" xfId="52" applyFont="1" applyAlignment="1">
      <alignment horizontal="center"/>
      <protection/>
    </xf>
    <xf numFmtId="0" fontId="50" fillId="0" borderId="0" xfId="52" applyFont="1" applyAlignment="1">
      <alignment horizontal="left" vertical="top"/>
      <protection/>
    </xf>
    <xf numFmtId="0" fontId="16" fillId="0" borderId="145" xfId="0" applyFont="1" applyFill="1" applyBorder="1" applyAlignment="1">
      <alignment horizontal="center" vertical="center"/>
    </xf>
    <xf numFmtId="0" fontId="27" fillId="0" borderId="203" xfId="0" applyFont="1" applyFill="1" applyBorder="1" applyAlignment="1">
      <alignment horizontal="center" vertical="center"/>
    </xf>
    <xf numFmtId="0" fontId="16" fillId="0" borderId="185" xfId="0" applyFont="1" applyFill="1" applyBorder="1" applyAlignment="1">
      <alignment horizontal="center" vertical="center"/>
    </xf>
    <xf numFmtId="0" fontId="27" fillId="0" borderId="14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67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center" vertical="center"/>
    </xf>
    <xf numFmtId="0" fontId="27" fillId="0" borderId="188" xfId="0" applyFont="1" applyFill="1" applyBorder="1" applyAlignment="1">
      <alignment horizontal="center" vertical="center"/>
    </xf>
    <xf numFmtId="0" fontId="27" fillId="0" borderId="19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4" xfId="0" applyFont="1" applyFill="1" applyBorder="1" applyAlignment="1">
      <alignment horizontal="center" vertical="center"/>
    </xf>
    <xf numFmtId="0" fontId="0" fillId="0" borderId="201" xfId="0" applyFont="1" applyFill="1" applyBorder="1" applyAlignment="1">
      <alignment horizontal="center" vertical="center"/>
    </xf>
    <xf numFmtId="0" fontId="0" fillId="0" borderId="205" xfId="0" applyFont="1" applyFill="1" applyBorder="1" applyAlignment="1">
      <alignment horizontal="center" vertical="center"/>
    </xf>
    <xf numFmtId="0" fontId="3" fillId="0" borderId="206" xfId="0" applyFont="1" applyFill="1" applyBorder="1" applyAlignment="1">
      <alignment horizontal="center" vertical="center"/>
    </xf>
    <xf numFmtId="0" fontId="3" fillId="0" borderId="207" xfId="0" applyFont="1" applyFill="1" applyBorder="1" applyAlignment="1">
      <alignment horizontal="center" vertical="center"/>
    </xf>
    <xf numFmtId="0" fontId="3" fillId="0" borderId="20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1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/>
    </xf>
    <xf numFmtId="0" fontId="3" fillId="0" borderId="209" xfId="0" applyFont="1" applyFill="1" applyBorder="1" applyAlignment="1">
      <alignment horizontal="center" vertical="center"/>
    </xf>
    <xf numFmtId="0" fontId="3" fillId="0" borderId="210" xfId="0" applyFont="1" applyFill="1" applyBorder="1" applyAlignment="1">
      <alignment horizontal="center" vertical="center"/>
    </xf>
    <xf numFmtId="0" fontId="3" fillId="0" borderId="21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2" fillId="0" borderId="212" xfId="0" applyFont="1" applyFill="1" applyBorder="1" applyAlignment="1">
      <alignment/>
    </xf>
    <xf numFmtId="0" fontId="2" fillId="0" borderId="213" xfId="0" applyFont="1" applyFill="1" applyBorder="1" applyAlignment="1">
      <alignment/>
    </xf>
    <xf numFmtId="0" fontId="38" fillId="0" borderId="0" xfId="52" applyFont="1" applyAlignment="1">
      <alignment horizontal="center"/>
      <protection/>
    </xf>
    <xf numFmtId="0" fontId="39" fillId="0" borderId="0" xfId="52" applyFont="1" applyAlignment="1">
      <alignment horizontal="center"/>
      <protection/>
    </xf>
    <xf numFmtId="0" fontId="41" fillId="0" borderId="0" xfId="52" applyFont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0" fillId="0" borderId="0" xfId="52">
      <alignment/>
      <protection/>
    </xf>
    <xf numFmtId="0" fontId="43" fillId="0" borderId="0" xfId="52" applyFont="1" applyAlignment="1">
      <alignment horizontal="center"/>
      <protection/>
    </xf>
    <xf numFmtId="0" fontId="44" fillId="0" borderId="0" xfId="52" applyFont="1" applyBorder="1" applyAlignment="1">
      <alignment horizontal="center"/>
      <protection/>
    </xf>
    <xf numFmtId="0" fontId="40" fillId="0" borderId="0" xfId="52" applyFont="1" applyAlignment="1">
      <alignment/>
      <protection/>
    </xf>
    <xf numFmtId="0" fontId="43" fillId="0" borderId="0" xfId="52" applyFont="1" applyAlignment="1">
      <alignment/>
      <protection/>
    </xf>
    <xf numFmtId="0" fontId="45" fillId="0" borderId="0" xfId="52" applyFont="1" applyAlignment="1">
      <alignment horizontal="center"/>
      <protection/>
    </xf>
    <xf numFmtId="0" fontId="41" fillId="0" borderId="0" xfId="52" applyFont="1" applyBorder="1" applyAlignment="1">
      <alignment horizontal="left"/>
      <protection/>
    </xf>
    <xf numFmtId="0" fontId="40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 horizontal="right"/>
      <protection/>
    </xf>
    <xf numFmtId="0" fontId="0" fillId="0" borderId="0" xfId="52" applyFont="1">
      <alignment/>
      <protection/>
    </xf>
    <xf numFmtId="0" fontId="44" fillId="0" borderId="0" xfId="52" applyFont="1" applyAlignment="1">
      <alignment horizontal="left"/>
      <protection/>
    </xf>
    <xf numFmtId="0" fontId="42" fillId="0" borderId="0" xfId="52" applyFont="1" applyBorder="1" applyAlignment="1">
      <alignment horizontal="left"/>
      <protection/>
    </xf>
    <xf numFmtId="0" fontId="46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 horizontal="right"/>
      <protection/>
    </xf>
    <xf numFmtId="0" fontId="40" fillId="0" borderId="0" xfId="52" applyFont="1" applyBorder="1" applyAlignment="1">
      <alignment horizontal="left"/>
      <protection/>
    </xf>
    <xf numFmtId="0" fontId="43" fillId="0" borderId="0" xfId="52" applyFont="1" applyBorder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0" fillId="0" borderId="0" xfId="52" applyFont="1" applyBorder="1" applyAlignment="1">
      <alignment/>
      <protection/>
    </xf>
    <xf numFmtId="0" fontId="46" fillId="0" borderId="0" xfId="52" applyFont="1" applyAlignment="1">
      <alignment horizontal="center"/>
      <protection/>
    </xf>
    <xf numFmtId="0" fontId="41" fillId="0" borderId="0" xfId="52" applyFont="1" applyBorder="1" applyAlignment="1">
      <alignment horizontal="center" vertical="center"/>
      <protection/>
    </xf>
    <xf numFmtId="0" fontId="48" fillId="0" borderId="0" xfId="52" applyFont="1" applyAlignment="1">
      <alignment horizontal="center"/>
      <protection/>
    </xf>
    <xf numFmtId="0" fontId="41" fillId="0" borderId="0" xfId="52" applyFont="1" applyBorder="1" applyAlignment="1">
      <alignment horizontal="center"/>
      <protection/>
    </xf>
    <xf numFmtId="0" fontId="49" fillId="0" borderId="0" xfId="52" applyFont="1" applyBorder="1" applyAlignment="1">
      <alignment horizontal="center"/>
      <protection/>
    </xf>
    <xf numFmtId="0" fontId="49" fillId="0" borderId="0" xfId="52" applyFont="1" applyBorder="1" applyAlignment="1">
      <alignment horizontal="right"/>
      <protection/>
    </xf>
    <xf numFmtId="0" fontId="50" fillId="0" borderId="0" xfId="52" applyFont="1" applyBorder="1" applyAlignment="1">
      <alignment horizontal="left"/>
      <protection/>
    </xf>
    <xf numFmtId="0" fontId="51" fillId="0" borderId="0" xfId="52" applyFont="1" applyAlignment="1">
      <alignment horizontal="left" vertical="top" wrapText="1"/>
      <protection/>
    </xf>
    <xf numFmtId="0" fontId="51" fillId="0" borderId="0" xfId="52" applyFont="1" applyBorder="1" applyAlignment="1">
      <alignment horizontal="left" vertical="top" wrapText="1"/>
      <protection/>
    </xf>
    <xf numFmtId="0" fontId="48" fillId="0" borderId="0" xfId="52" applyFont="1" applyAlignment="1">
      <alignment horizontal="left" vertical="top"/>
      <protection/>
    </xf>
    <xf numFmtId="0" fontId="0" fillId="0" borderId="0" xfId="52" applyAlignment="1">
      <alignment horizontal="left" vertical="top"/>
      <protection/>
    </xf>
    <xf numFmtId="0" fontId="50" fillId="0" borderId="0" xfId="52" applyFont="1" applyAlignment="1">
      <alignment horizontal="left" vertical="top"/>
      <protection/>
    </xf>
    <xf numFmtId="0" fontId="44" fillId="0" borderId="0" xfId="52" applyFont="1" applyAlignment="1">
      <alignment horizontal="right"/>
      <protection/>
    </xf>
    <xf numFmtId="0" fontId="50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/>
      <protection/>
    </xf>
    <xf numFmtId="0" fontId="52" fillId="0" borderId="0" xfId="52" applyFont="1" applyAlignment="1">
      <alignment horizontal="left" vertical="top"/>
      <protection/>
    </xf>
    <xf numFmtId="0" fontId="27" fillId="0" borderId="0" xfId="52" applyFont="1" applyAlignment="1">
      <alignment horizontal="right" vertical="top"/>
      <protection/>
    </xf>
    <xf numFmtId="0" fontId="28" fillId="0" borderId="0" xfId="52" applyFont="1" applyAlignment="1">
      <alignment horizontal="left" vertical="top"/>
      <protection/>
    </xf>
    <xf numFmtId="0" fontId="51" fillId="0" borderId="0" xfId="52" applyFont="1" applyAlignment="1">
      <alignment vertical="top" wrapText="1"/>
      <protection/>
    </xf>
    <xf numFmtId="0" fontId="52" fillId="0" borderId="0" xfId="52" applyFont="1" applyAlignment="1">
      <alignment horizontal="left" vertical="top" wrapText="1"/>
      <protection/>
    </xf>
    <xf numFmtId="0" fontId="52" fillId="0" borderId="0" xfId="52" applyFont="1" applyAlignment="1">
      <alignment horizontal="left"/>
      <protection/>
    </xf>
    <xf numFmtId="0" fontId="53" fillId="0" borderId="0" xfId="52" applyFont="1" applyAlignment="1">
      <alignment horizontal="right"/>
      <protection/>
    </xf>
    <xf numFmtId="0" fontId="28" fillId="0" borderId="0" xfId="52" applyFont="1" applyAlignment="1">
      <alignment horizontal="left"/>
      <protection/>
    </xf>
    <xf numFmtId="0" fontId="54" fillId="0" borderId="0" xfId="52" applyFont="1" applyAlignment="1">
      <alignment horizontal="center"/>
      <protection/>
    </xf>
    <xf numFmtId="0" fontId="27" fillId="0" borderId="0" xfId="52" applyFont="1" applyAlignment="1">
      <alignment horizontal="right"/>
      <protection/>
    </xf>
    <xf numFmtId="0" fontId="55" fillId="0" borderId="0" xfId="52" applyFont="1" applyAlignment="1">
      <alignment horizontal="left"/>
      <protection/>
    </xf>
    <xf numFmtId="0" fontId="56" fillId="0" borderId="0" xfId="52" applyFont="1" applyAlignment="1">
      <alignment horizontal="center"/>
      <protection/>
    </xf>
    <xf numFmtId="0" fontId="57" fillId="0" borderId="0" xfId="52" applyFont="1" applyAlignment="1">
      <alignment horizontal="left"/>
      <protection/>
    </xf>
    <xf numFmtId="0" fontId="40" fillId="0" borderId="0" xfId="52" applyFont="1" applyAlignment="1">
      <alignment horizontal="left"/>
      <protection/>
    </xf>
    <xf numFmtId="0" fontId="38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41" fillId="0" borderId="0" xfId="52" applyFont="1" applyBorder="1" applyAlignment="1">
      <alignment horizontal="center" vertical="top"/>
      <protection/>
    </xf>
    <xf numFmtId="177" fontId="59" fillId="0" borderId="0" xfId="52" applyNumberFormat="1" applyFont="1" applyBorder="1" applyAlignment="1">
      <alignment horizontal="center" vertical="center"/>
      <protection/>
    </xf>
    <xf numFmtId="0" fontId="40" fillId="0" borderId="0" xfId="52" applyFont="1" applyBorder="1" applyAlignment="1">
      <alignment horizontal="center" vertical="center" wrapText="1"/>
      <protection/>
    </xf>
    <xf numFmtId="177" fontId="60" fillId="0" borderId="0" xfId="52" applyNumberFormat="1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 wrapText="1"/>
      <protection/>
    </xf>
    <xf numFmtId="0" fontId="40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vertical="center" wrapText="1"/>
      <protection/>
    </xf>
    <xf numFmtId="0" fontId="40" fillId="0" borderId="0" xfId="52" applyFont="1" applyBorder="1" applyAlignment="1">
      <alignment vertical="center" wrapText="1"/>
      <protection/>
    </xf>
    <xf numFmtId="0" fontId="61" fillId="0" borderId="0" xfId="52" applyFont="1" applyBorder="1" applyAlignment="1">
      <alignment horizontal="center" vertical="center"/>
      <protection/>
    </xf>
    <xf numFmtId="0" fontId="3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0" fontId="58" fillId="0" borderId="0" xfId="52" applyFont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 vertical="top" wrapText="1"/>
      <protection/>
    </xf>
    <xf numFmtId="0" fontId="64" fillId="0" borderId="0" xfId="52" applyFont="1" applyBorder="1" applyAlignment="1">
      <alignment horizontal="center" vertical="center"/>
      <protection/>
    </xf>
    <xf numFmtId="0" fontId="64" fillId="0" borderId="0" xfId="52" applyFont="1" applyBorder="1" applyAlignment="1">
      <alignment horizontal="center" vertical="center" wrapText="1"/>
      <protection/>
    </xf>
    <xf numFmtId="0" fontId="65" fillId="0" borderId="0" xfId="52" applyFont="1" applyBorder="1" applyAlignment="1">
      <alignment horizontal="center" vertical="center" wrapText="1"/>
      <protection/>
    </xf>
    <xf numFmtId="0" fontId="66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67" fillId="0" borderId="0" xfId="52" applyFont="1" applyBorder="1" applyAlignment="1">
      <alignment horizontal="center" vertical="center"/>
      <protection/>
    </xf>
    <xf numFmtId="0" fontId="62" fillId="0" borderId="0" xfId="52" applyFont="1" applyBorder="1" applyAlignment="1">
      <alignment horizontal="center"/>
      <protection/>
    </xf>
    <xf numFmtId="0" fontId="68" fillId="0" borderId="0" xfId="52" applyFont="1" applyBorder="1" applyAlignment="1">
      <alignment horizontal="center" vertical="center"/>
      <protection/>
    </xf>
    <xf numFmtId="0" fontId="69" fillId="0" borderId="0" xfId="52" applyFont="1" applyBorder="1" applyAlignment="1">
      <alignment horizontal="center" vertical="center" wrapText="1"/>
      <protection/>
    </xf>
    <xf numFmtId="0" fontId="62" fillId="0" borderId="0" xfId="52" applyFont="1" applyBorder="1" applyAlignment="1">
      <alignment horizontal="center" wrapText="1"/>
      <protection/>
    </xf>
    <xf numFmtId="0" fontId="38" fillId="0" borderId="0" xfId="52" applyFont="1" applyBorder="1" applyAlignment="1">
      <alignment horizontal="center" wrapText="1"/>
      <protection/>
    </xf>
    <xf numFmtId="0" fontId="67" fillId="0" borderId="0" xfId="52" applyFont="1" applyBorder="1" applyAlignment="1">
      <alignment horizontal="center" vertical="center" wrapText="1"/>
      <protection/>
    </xf>
    <xf numFmtId="0" fontId="66" fillId="0" borderId="0" xfId="52" applyFont="1" applyBorder="1" applyAlignment="1">
      <alignment horizontal="center" vertical="center" wrapText="1"/>
      <protection/>
    </xf>
    <xf numFmtId="0" fontId="70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41" fillId="0" borderId="0" xfId="52" applyFont="1" applyFill="1" applyBorder="1" applyAlignment="1">
      <alignment horizontal="center"/>
      <protection/>
    </xf>
    <xf numFmtId="0" fontId="41" fillId="0" borderId="0" xfId="52" applyFont="1" applyFill="1" applyAlignment="1">
      <alignment horizontal="center"/>
      <protection/>
    </xf>
    <xf numFmtId="0" fontId="38" fillId="0" borderId="0" xfId="52" applyFont="1" applyFill="1" applyAlignment="1">
      <alignment horizontal="center"/>
      <protection/>
    </xf>
    <xf numFmtId="177" fontId="71" fillId="0" borderId="0" xfId="52" applyNumberFormat="1" applyFont="1" applyFill="1" applyAlignment="1">
      <alignment horizontal="center"/>
      <protection/>
    </xf>
    <xf numFmtId="0" fontId="0" fillId="0" borderId="0" xfId="52" applyFill="1">
      <alignment/>
      <protection/>
    </xf>
    <xf numFmtId="0" fontId="41" fillId="0" borderId="0" xfId="52" applyFont="1" applyAlignment="1">
      <alignment horizontal="center"/>
      <protection/>
    </xf>
    <xf numFmtId="177" fontId="41" fillId="0" borderId="0" xfId="52" applyNumberFormat="1" applyFont="1" applyFill="1" applyBorder="1" applyAlignment="1">
      <alignment horizontal="center"/>
      <protection/>
    </xf>
    <xf numFmtId="0" fontId="0" fillId="0" borderId="0" xfId="52" applyFill="1" applyBorder="1" applyAlignment="1">
      <alignment horizontal="center"/>
      <protection/>
    </xf>
    <xf numFmtId="0" fontId="41" fillId="0" borderId="0" xfId="52" applyFont="1" applyFill="1" applyBorder="1" applyAlignment="1">
      <alignment horizontal="center"/>
      <protection/>
    </xf>
    <xf numFmtId="0" fontId="64" fillId="0" borderId="0" xfId="52" applyFont="1" applyBorder="1" applyAlignment="1">
      <alignment horizontal="center" vertical="center" wrapText="1"/>
      <protection/>
    </xf>
    <xf numFmtId="0" fontId="65" fillId="0" borderId="0" xfId="52" applyFont="1" applyBorder="1" applyAlignment="1">
      <alignment horizontal="center" vertical="center" wrapText="1"/>
      <protection/>
    </xf>
    <xf numFmtId="0" fontId="64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 wrapText="1"/>
      <protection/>
    </xf>
    <xf numFmtId="0" fontId="66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67" fillId="0" borderId="0" xfId="52" applyFont="1" applyBorder="1" applyAlignment="1">
      <alignment horizontal="center" vertical="center"/>
      <protection/>
    </xf>
    <xf numFmtId="177" fontId="60" fillId="0" borderId="0" xfId="52" applyNumberFormat="1" applyFont="1" applyBorder="1" applyAlignment="1">
      <alignment horizontal="center" vertical="center" wrapText="1"/>
      <protection/>
    </xf>
    <xf numFmtId="1" fontId="60" fillId="0" borderId="0" xfId="52" applyNumberFormat="1" applyFont="1" applyFill="1" applyBorder="1" applyAlignment="1">
      <alignment horizontal="center" vertical="center" wrapText="1"/>
      <protection/>
    </xf>
    <xf numFmtId="177" fontId="60" fillId="0" borderId="0" xfId="52" applyNumberFormat="1" applyFont="1" applyFill="1" applyBorder="1" applyAlignment="1">
      <alignment horizontal="center" vertical="center"/>
      <protection/>
    </xf>
    <xf numFmtId="177" fontId="0" fillId="0" borderId="0" xfId="52" applyNumberFormat="1" applyFill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 vertical="center" wrapText="1"/>
      <protection/>
    </xf>
    <xf numFmtId="0" fontId="62" fillId="0" borderId="0" xfId="52" applyFont="1" applyBorder="1" applyAlignment="1">
      <alignment horizontal="center" vertical="center" wrapText="1"/>
      <protection/>
    </xf>
    <xf numFmtId="0" fontId="63" fillId="0" borderId="0" xfId="52" applyFont="1" applyBorder="1" applyAlignment="1">
      <alignment horizontal="center" vertical="center" wrapText="1"/>
      <protection/>
    </xf>
    <xf numFmtId="0" fontId="68" fillId="0" borderId="0" xfId="52" applyFont="1" applyBorder="1" applyAlignment="1">
      <alignment horizontal="center" vertical="center"/>
      <protection/>
    </xf>
    <xf numFmtId="0" fontId="40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177" fontId="60" fillId="0" borderId="0" xfId="52" applyNumberFormat="1" applyFont="1" applyBorder="1" applyAlignment="1">
      <alignment horizontal="center" vertical="center"/>
      <protection/>
    </xf>
    <xf numFmtId="177" fontId="0" fillId="0" borderId="0" xfId="52" applyNumberFormat="1" applyBorder="1" applyAlignment="1">
      <alignment horizontal="center" vertical="center"/>
      <protection/>
    </xf>
    <xf numFmtId="0" fontId="40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38" fillId="0" borderId="0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/>
      <protection/>
    </xf>
    <xf numFmtId="1" fontId="60" fillId="0" borderId="0" xfId="52" applyNumberFormat="1" applyFont="1" applyBorder="1" applyAlignment="1">
      <alignment horizontal="center" vertical="center"/>
      <protection/>
    </xf>
    <xf numFmtId="1" fontId="60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ill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/>
      <protection/>
    </xf>
    <xf numFmtId="0" fontId="41" fillId="0" borderId="0" xfId="52" applyFont="1" applyBorder="1" applyAlignment="1">
      <alignment horizontal="center" vertical="center"/>
      <protection/>
    </xf>
    <xf numFmtId="0" fontId="58" fillId="0" borderId="0" xfId="52" applyFont="1" applyBorder="1" applyAlignment="1">
      <alignment horizontal="center" vertical="center" textRotation="90" wrapText="1"/>
      <protection/>
    </xf>
    <xf numFmtId="0" fontId="0" fillId="0" borderId="0" xfId="52" applyBorder="1" applyAlignment="1">
      <alignment horizontal="center" vertical="center" textRotation="90" wrapText="1"/>
      <protection/>
    </xf>
    <xf numFmtId="0" fontId="0" fillId="0" borderId="0" xfId="52" applyBorder="1" applyAlignment="1">
      <alignment horizontal="center" textRotation="90" wrapText="1"/>
      <protection/>
    </xf>
    <xf numFmtId="0" fontId="58" fillId="0" borderId="0" xfId="52" applyFont="1" applyBorder="1" applyAlignment="1">
      <alignment horizontal="center" vertical="center" textRotation="90"/>
      <protection/>
    </xf>
    <xf numFmtId="0" fontId="56" fillId="0" borderId="0" xfId="52" applyFont="1" applyBorder="1" applyAlignment="1">
      <alignment horizontal="center" vertical="center"/>
      <protection/>
    </xf>
    <xf numFmtId="0" fontId="56" fillId="0" borderId="0" xfId="52" applyFont="1" applyBorder="1" applyAlignment="1">
      <alignment horizontal="center" vertical="center" textRotation="255"/>
      <protection/>
    </xf>
    <xf numFmtId="0" fontId="50" fillId="0" borderId="0" xfId="52" applyFont="1" applyAlignment="1">
      <alignment horizontal="left" vertical="top"/>
      <protection/>
    </xf>
    <xf numFmtId="0" fontId="0" fillId="0" borderId="0" xfId="52" applyAlignment="1">
      <alignment horizontal="left"/>
      <protection/>
    </xf>
    <xf numFmtId="0" fontId="0" fillId="0" borderId="0" xfId="52" applyAlignment="1">
      <alignment/>
      <protection/>
    </xf>
    <xf numFmtId="0" fontId="57" fillId="0" borderId="0" xfId="52" applyFont="1" applyAlignment="1">
      <alignment horizontal="left" wrapText="1"/>
      <protection/>
    </xf>
    <xf numFmtId="0" fontId="0" fillId="0" borderId="0" xfId="52" applyAlignment="1">
      <alignment wrapText="1"/>
      <protection/>
    </xf>
    <xf numFmtId="0" fontId="44" fillId="0" borderId="0" xfId="52" applyFont="1" applyAlignment="1">
      <alignment horizontal="center" vertical="top" wrapText="1"/>
      <protection/>
    </xf>
    <xf numFmtId="0" fontId="19" fillId="0" borderId="0" xfId="52" applyFont="1" applyAlignment="1">
      <alignment horizontal="center" wrapText="1"/>
      <protection/>
    </xf>
    <xf numFmtId="0" fontId="40" fillId="0" borderId="0" xfId="52" applyFont="1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40" fillId="0" borderId="0" xfId="52" applyFont="1" applyBorder="1" applyAlignment="1">
      <alignment horizontal="center"/>
      <protection/>
    </xf>
    <xf numFmtId="0" fontId="48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center" vertical="top" wrapText="1"/>
      <protection/>
    </xf>
    <xf numFmtId="0" fontId="6" fillId="0" borderId="214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0" fillId="0" borderId="2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21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19" xfId="0" applyFont="1" applyFill="1" applyBorder="1" applyAlignment="1">
      <alignment horizontal="center" vertical="center" wrapText="1"/>
    </xf>
    <xf numFmtId="0" fontId="11" fillId="0" borderId="220" xfId="0" applyFont="1" applyFill="1" applyBorder="1" applyAlignment="1">
      <alignment horizontal="center" vertical="center" wrapText="1"/>
    </xf>
    <xf numFmtId="0" fontId="11" fillId="0" borderId="221" xfId="0" applyFont="1" applyFill="1" applyBorder="1" applyAlignment="1">
      <alignment horizontal="center" vertical="center" wrapText="1"/>
    </xf>
    <xf numFmtId="0" fontId="11" fillId="0" borderId="177" xfId="0" applyFont="1" applyFill="1" applyBorder="1" applyAlignment="1">
      <alignment horizontal="center" vertical="center" wrapText="1"/>
    </xf>
    <xf numFmtId="0" fontId="11" fillId="0" borderId="1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11" fillId="0" borderId="22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218" xfId="0" applyFont="1" applyFill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wrapText="1"/>
    </xf>
    <xf numFmtId="0" fontId="19" fillId="34" borderId="223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vertical="center" wrapText="1"/>
    </xf>
    <xf numFmtId="0" fontId="19" fillId="38" borderId="61" xfId="0" applyFont="1" applyFill="1" applyBorder="1" applyAlignment="1">
      <alignment horizontal="center" vertical="center" wrapText="1"/>
    </xf>
    <xf numFmtId="0" fontId="19" fillId="0" borderId="224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0" fillId="35" borderId="14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0" fontId="21" fillId="37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9" fillId="33" borderId="6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35" borderId="223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0" fillId="37" borderId="3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2" fillId="0" borderId="15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225" xfId="0" applyFont="1" applyFill="1" applyBorder="1" applyAlignment="1">
      <alignment horizontal="center" vertical="center"/>
    </xf>
    <xf numFmtId="0" fontId="0" fillId="0" borderId="226" xfId="0" applyFont="1" applyFill="1" applyBorder="1" applyAlignment="1">
      <alignment horizontal="center" vertical="center"/>
    </xf>
    <xf numFmtId="0" fontId="0" fillId="0" borderId="20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27" fillId="0" borderId="8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3" fillId="0" borderId="227" xfId="0" applyFont="1" applyFill="1" applyBorder="1" applyAlignment="1">
      <alignment wrapText="1"/>
    </xf>
    <xf numFmtId="0" fontId="0" fillId="0" borderId="80" xfId="0" applyFont="1" applyFill="1" applyBorder="1" applyAlignment="1">
      <alignment/>
    </xf>
    <xf numFmtId="0" fontId="0" fillId="0" borderId="2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229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230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/>
    </xf>
    <xf numFmtId="0" fontId="3" fillId="0" borderId="231" xfId="0" applyFont="1" applyFill="1" applyBorder="1" applyAlignment="1">
      <alignment/>
    </xf>
    <xf numFmtId="0" fontId="27" fillId="0" borderId="7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23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3" fillId="0" borderId="2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6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0" fillId="0" borderId="18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27" fillId="0" borderId="232" xfId="0" applyFont="1" applyFill="1" applyBorder="1" applyAlignment="1">
      <alignment horizontal="left" vertical="center" indent="1"/>
    </xf>
    <xf numFmtId="0" fontId="27" fillId="0" borderId="15" xfId="0" applyFont="1" applyFill="1" applyBorder="1" applyAlignment="1">
      <alignment horizontal="left" vertical="center" indent="1"/>
    </xf>
    <xf numFmtId="0" fontId="27" fillId="0" borderId="232" xfId="0" applyFont="1" applyFill="1" applyBorder="1" applyAlignment="1">
      <alignment horizontal="left" indent="1"/>
    </xf>
    <xf numFmtId="0" fontId="27" fillId="0" borderId="15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27" fillId="0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233" xfId="0" applyFont="1" applyFill="1" applyBorder="1" applyAlignment="1">
      <alignment horizontal="center" vertical="center"/>
    </xf>
    <xf numFmtId="0" fontId="27" fillId="0" borderId="234" xfId="0" applyFont="1" applyFill="1" applyBorder="1" applyAlignment="1">
      <alignment horizontal="left" vertical="center" wrapText="1"/>
    </xf>
    <xf numFmtId="0" fontId="27" fillId="0" borderId="167" xfId="0" applyFont="1" applyFill="1" applyBorder="1" applyAlignment="1">
      <alignment horizontal="left" vertical="center" wrapText="1"/>
    </xf>
    <xf numFmtId="0" fontId="27" fillId="0" borderId="89" xfId="0" applyFont="1" applyFill="1" applyBorder="1" applyAlignment="1">
      <alignment horizontal="left" vertical="center" wrapText="1"/>
    </xf>
    <xf numFmtId="0" fontId="27" fillId="0" borderId="235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16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23" xfId="0" applyFont="1" applyFill="1" applyBorder="1" applyAlignment="1">
      <alignment horizontal="center" vertical="center" textRotation="90"/>
    </xf>
    <xf numFmtId="0" fontId="27" fillId="0" borderId="236" xfId="0" applyFont="1" applyFill="1" applyBorder="1" applyAlignment="1">
      <alignment horizontal="center" vertical="center" textRotation="90"/>
    </xf>
    <xf numFmtId="0" fontId="27" fillId="0" borderId="18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textRotation="90" wrapText="1"/>
    </xf>
    <xf numFmtId="0" fontId="27" fillId="0" borderId="69" xfId="0" applyFont="1" applyFill="1" applyBorder="1" applyAlignment="1">
      <alignment horizontal="center" vertical="center" textRotation="90" wrapText="1"/>
    </xf>
    <xf numFmtId="0" fontId="27" fillId="0" borderId="193" xfId="0" applyFont="1" applyFill="1" applyBorder="1" applyAlignment="1">
      <alignment horizontal="center" vertical="center" textRotation="90" wrapText="1"/>
    </xf>
    <xf numFmtId="0" fontId="27" fillId="0" borderId="88" xfId="0" applyFont="1" applyFill="1" applyBorder="1" applyAlignment="1">
      <alignment horizontal="center" vertical="center" textRotation="90" wrapText="1"/>
    </xf>
    <xf numFmtId="0" fontId="27" fillId="0" borderId="77" xfId="0" applyFont="1" applyFill="1" applyBorder="1" applyAlignment="1">
      <alignment horizontal="center" vertical="center" textRotation="90" wrapText="1"/>
    </xf>
    <xf numFmtId="0" fontId="27" fillId="0" borderId="182" xfId="0" applyFont="1" applyFill="1" applyBorder="1" applyAlignment="1">
      <alignment horizontal="center" vertical="center" textRotation="90" wrapText="1"/>
    </xf>
    <xf numFmtId="0" fontId="27" fillId="0" borderId="99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1" fontId="27" fillId="0" borderId="86" xfId="0" applyNumberFormat="1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/>
    </xf>
    <xf numFmtId="0" fontId="27" fillId="0" borderId="6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62" xfId="0" applyFont="1" applyFill="1" applyBorder="1" applyAlignment="1">
      <alignment horizontal="center" vertical="center"/>
    </xf>
    <xf numFmtId="0" fontId="27" fillId="0" borderId="163" xfId="0" applyFont="1" applyFill="1" applyBorder="1" applyAlignment="1">
      <alignment horizontal="center" vertical="center"/>
    </xf>
    <xf numFmtId="0" fontId="27" fillId="0" borderId="237" xfId="0" applyFont="1" applyFill="1" applyBorder="1" applyAlignment="1">
      <alignment horizontal="center" vertical="center"/>
    </xf>
    <xf numFmtId="0" fontId="27" fillId="0" borderId="23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177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2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39" xfId="0" applyFont="1" applyBorder="1" applyAlignment="1">
      <alignment horizontal="center" vertical="center" wrapText="1"/>
    </xf>
    <xf numFmtId="0" fontId="29" fillId="0" borderId="24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6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0" fillId="0" borderId="2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24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vertical="center"/>
    </xf>
    <xf numFmtId="0" fontId="27" fillId="0" borderId="82" xfId="0" applyFont="1" applyFill="1" applyBorder="1" applyAlignment="1">
      <alignment/>
    </xf>
    <xf numFmtId="0" fontId="27" fillId="0" borderId="110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82" xfId="0" applyFont="1" applyFill="1" applyBorder="1" applyAlignment="1">
      <alignment/>
    </xf>
    <xf numFmtId="0" fontId="19" fillId="0" borderId="11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64</xdr:col>
      <xdr:colOff>933450</xdr:colOff>
      <xdr:row>45</xdr:row>
      <xdr:rowOff>19050</xdr:rowOff>
    </xdr:to>
    <xdr:pic>
      <xdr:nvPicPr>
        <xdr:cNvPr id="1" name="Рисунок 1" descr="C:\Users\user\Desktop\СКАНЫ\IMG_20200629_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15725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3"/>
  <sheetViews>
    <sheetView view="pageBreakPreview" zoomScale="115" zoomScaleNormal="115" zoomScaleSheetLayoutView="115" zoomScalePageLayoutView="0" workbookViewId="0" topLeftCell="A7">
      <selection activeCell="BN23" sqref="BN23"/>
    </sheetView>
  </sheetViews>
  <sheetFormatPr defaultColWidth="9.125" defaultRowHeight="12.75"/>
  <cols>
    <col min="1" max="1" width="1.00390625" style="829" customWidth="1"/>
    <col min="2" max="7" width="2.125" style="829" customWidth="1"/>
    <col min="8" max="8" width="2.00390625" style="829" customWidth="1"/>
    <col min="9" max="9" width="2.125" style="829" customWidth="1"/>
    <col min="10" max="10" width="2.00390625" style="829" customWidth="1"/>
    <col min="11" max="11" width="2.375" style="829" customWidth="1"/>
    <col min="12" max="15" width="2.125" style="829" customWidth="1"/>
    <col min="16" max="16" width="0" style="829" hidden="1" customWidth="1"/>
    <col min="17" max="27" width="2.125" style="829" customWidth="1"/>
    <col min="28" max="28" width="2.00390625" style="829" customWidth="1"/>
    <col min="29" max="29" width="2.375" style="829" customWidth="1"/>
    <col min="30" max="33" width="2.125" style="829" customWidth="1"/>
    <col min="34" max="34" width="2.50390625" style="829" customWidth="1"/>
    <col min="35" max="50" width="2.125" style="829" customWidth="1"/>
    <col min="51" max="51" width="2.875" style="829" customWidth="1"/>
    <col min="52" max="56" width="2.125" style="829" customWidth="1"/>
    <col min="57" max="57" width="3.50390625" style="829" customWidth="1"/>
    <col min="58" max="58" width="4.125" style="829" customWidth="1"/>
    <col min="59" max="59" width="2.875" style="829" customWidth="1"/>
    <col min="60" max="60" width="2.625" style="829" customWidth="1"/>
    <col min="61" max="61" width="2.625" style="829" hidden="1" customWidth="1"/>
    <col min="62" max="63" width="2.875" style="829" customWidth="1"/>
    <col min="64" max="64" width="3.00390625" style="829" customWidth="1"/>
    <col min="65" max="65" width="12.50390625" style="829" customWidth="1"/>
    <col min="66" max="16384" width="9.125" style="829" customWidth="1"/>
  </cols>
  <sheetData>
    <row r="1" spans="1:65" ht="12.75">
      <c r="A1" s="825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  <c r="AJ1" s="960"/>
      <c r="AK1" s="960"/>
      <c r="AL1" s="960"/>
      <c r="AM1" s="960"/>
      <c r="AN1" s="960"/>
      <c r="AO1" s="960"/>
      <c r="AP1" s="960"/>
      <c r="AQ1" s="960"/>
      <c r="AR1" s="960"/>
      <c r="AS1" s="960"/>
      <c r="AT1" s="960"/>
      <c r="AU1" s="960"/>
      <c r="AV1" s="960"/>
      <c r="AW1" s="960"/>
      <c r="AX1" s="827"/>
      <c r="AY1" s="827"/>
      <c r="AZ1" s="827"/>
      <c r="BA1" s="827"/>
      <c r="BB1" s="827"/>
      <c r="BC1" s="827"/>
      <c r="BD1" s="827"/>
      <c r="BE1" s="828"/>
      <c r="BF1" s="828"/>
      <c r="BG1" s="828"/>
      <c r="BH1" s="828"/>
      <c r="BI1" s="828"/>
      <c r="BK1" s="828"/>
      <c r="BL1" s="828"/>
      <c r="BM1" s="825"/>
    </row>
    <row r="2" spans="1:64" ht="12.75">
      <c r="A2" s="825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960"/>
      <c r="R2" s="960"/>
      <c r="S2" s="960"/>
      <c r="T2" s="960"/>
      <c r="U2" s="960"/>
      <c r="V2" s="960"/>
      <c r="W2" s="960"/>
      <c r="X2" s="960"/>
      <c r="Y2" s="960"/>
      <c r="Z2" s="960"/>
      <c r="AA2" s="960"/>
      <c r="AB2" s="960"/>
      <c r="AC2" s="960"/>
      <c r="AD2" s="960"/>
      <c r="AE2" s="960"/>
      <c r="AF2" s="960"/>
      <c r="AG2" s="960"/>
      <c r="AH2" s="960"/>
      <c r="AI2" s="960"/>
      <c r="AJ2" s="960"/>
      <c r="AK2" s="960"/>
      <c r="AL2" s="960"/>
      <c r="AM2" s="960"/>
      <c r="AN2" s="960"/>
      <c r="AO2" s="960"/>
      <c r="AP2" s="960"/>
      <c r="AQ2" s="960"/>
      <c r="AR2" s="960"/>
      <c r="AS2" s="960"/>
      <c r="AT2" s="960"/>
      <c r="AU2" s="960"/>
      <c r="AV2" s="960"/>
      <c r="AW2" s="960"/>
      <c r="AX2" s="960"/>
      <c r="AY2" s="960"/>
      <c r="AZ2" s="960"/>
      <c r="BA2" s="827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</row>
    <row r="3" spans="1:64" ht="12.75">
      <c r="A3" s="825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830"/>
      <c r="P3" s="830"/>
      <c r="Q3" s="830"/>
      <c r="R3" s="830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1"/>
      <c r="AM3" s="961"/>
      <c r="AN3" s="961"/>
      <c r="AO3" s="961"/>
      <c r="AP3" s="961"/>
      <c r="AQ3" s="961"/>
      <c r="AR3" s="961"/>
      <c r="AS3" s="961"/>
      <c r="AT3" s="961"/>
      <c r="AU3" s="961"/>
      <c r="AV3" s="961"/>
      <c r="AW3" s="827"/>
      <c r="AX3" s="827"/>
      <c r="AY3" s="827"/>
      <c r="AZ3" s="827"/>
      <c r="BA3" s="827"/>
      <c r="BB3" s="831"/>
      <c r="BC3" s="831"/>
      <c r="BD3" s="831"/>
      <c r="BE3" s="831"/>
      <c r="BF3" s="831"/>
      <c r="BG3" s="831"/>
      <c r="BH3" s="831"/>
      <c r="BI3" s="831"/>
      <c r="BJ3" s="831"/>
      <c r="BK3" s="831"/>
      <c r="BL3" s="831"/>
    </row>
    <row r="4" spans="1:64" ht="12.75">
      <c r="A4" s="825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830"/>
      <c r="P4" s="830"/>
      <c r="Q4" s="830"/>
      <c r="R4" s="830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827"/>
      <c r="AX4" s="827"/>
      <c r="AY4" s="827"/>
      <c r="AZ4" s="827"/>
      <c r="BA4" s="827"/>
      <c r="BB4" s="831"/>
      <c r="BC4" s="831"/>
      <c r="BD4" s="831"/>
      <c r="BE4" s="831"/>
      <c r="BF4" s="831"/>
      <c r="BG4" s="831"/>
      <c r="BH4" s="831"/>
      <c r="BI4" s="831"/>
      <c r="BJ4" s="831"/>
      <c r="BK4" s="831"/>
      <c r="BL4" s="831"/>
    </row>
    <row r="5" spans="1:64" ht="12.75">
      <c r="A5" s="825"/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830"/>
      <c r="P5" s="830"/>
      <c r="Q5" s="830"/>
      <c r="R5" s="830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827"/>
      <c r="AX5" s="827"/>
      <c r="AY5" s="827"/>
      <c r="AZ5" s="827"/>
      <c r="BA5" s="827"/>
      <c r="BB5" s="831"/>
      <c r="BC5" s="831"/>
      <c r="BD5" s="831"/>
      <c r="BE5" s="831"/>
      <c r="BF5" s="831"/>
      <c r="BG5" s="831"/>
      <c r="BH5" s="831"/>
      <c r="BI5" s="831"/>
      <c r="BJ5" s="831"/>
      <c r="BK5" s="831"/>
      <c r="BL5" s="831"/>
    </row>
    <row r="6" spans="1:64" ht="12.75">
      <c r="A6" s="825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830"/>
      <c r="P6" s="830"/>
      <c r="Q6" s="830"/>
      <c r="R6" s="830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827"/>
      <c r="AX6" s="827"/>
      <c r="AY6" s="827"/>
      <c r="AZ6" s="827"/>
      <c r="BA6" s="827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</row>
    <row r="7" spans="1:64" ht="12.75">
      <c r="A7" s="825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830"/>
      <c r="P7" s="830"/>
      <c r="Q7" s="830"/>
      <c r="R7" s="830"/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827"/>
      <c r="AX7" s="827"/>
      <c r="AY7" s="827"/>
      <c r="AZ7" s="827"/>
      <c r="BA7" s="827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</row>
    <row r="8" spans="1:65" ht="13.5" customHeight="1">
      <c r="A8" s="825"/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3"/>
      <c r="P8" s="833"/>
      <c r="Q8" s="834"/>
      <c r="R8" s="834"/>
      <c r="S8" s="827"/>
      <c r="T8" s="827"/>
      <c r="U8" s="827"/>
      <c r="V8" s="827"/>
      <c r="W8" s="835"/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1"/>
      <c r="AL8" s="701"/>
      <c r="AM8" s="701"/>
      <c r="AN8" s="701"/>
      <c r="AO8" s="701"/>
      <c r="AP8" s="701"/>
      <c r="AQ8" s="827"/>
      <c r="AR8" s="827"/>
      <c r="AS8" s="827"/>
      <c r="AT8" s="827"/>
      <c r="AU8" s="827"/>
      <c r="AV8" s="827"/>
      <c r="AW8" s="827"/>
      <c r="AX8" s="827"/>
      <c r="AY8" s="701"/>
      <c r="AZ8" s="701"/>
      <c r="BA8" s="701"/>
      <c r="BB8" s="701"/>
      <c r="BC8" s="701"/>
      <c r="BD8" s="701"/>
      <c r="BE8" s="836"/>
      <c r="BF8" s="836"/>
      <c r="BG8" s="836"/>
      <c r="BH8" s="836"/>
      <c r="BI8" s="836"/>
      <c r="BJ8" s="837"/>
      <c r="BK8" s="836"/>
      <c r="BL8" s="836"/>
      <c r="BM8" s="838"/>
    </row>
    <row r="9" spans="1:65" ht="13.5" customHeight="1">
      <c r="A9" s="825"/>
      <c r="B9" s="839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34"/>
      <c r="P9" s="834"/>
      <c r="Q9" s="834"/>
      <c r="R9" s="834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I9" s="827"/>
      <c r="AJ9" s="827"/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7"/>
      <c r="AW9" s="827"/>
      <c r="AX9" s="827"/>
      <c r="AY9" s="701"/>
      <c r="AZ9" s="701"/>
      <c r="BA9" s="701"/>
      <c r="BB9" s="701"/>
      <c r="BC9" s="701"/>
      <c r="BD9" s="840"/>
      <c r="BE9" s="841"/>
      <c r="BF9" s="841"/>
      <c r="BG9" s="841"/>
      <c r="BH9" s="841"/>
      <c r="BI9" s="841"/>
      <c r="BJ9" s="702"/>
      <c r="BK9" s="842"/>
      <c r="BL9" s="840"/>
      <c r="BM9" s="842"/>
    </row>
    <row r="10" spans="1:65" ht="13.5" customHeight="1">
      <c r="A10" s="825"/>
      <c r="B10" s="843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844"/>
      <c r="P10" s="844"/>
      <c r="Q10" s="834"/>
      <c r="R10" s="834"/>
      <c r="S10" s="827"/>
      <c r="T10" s="827"/>
      <c r="U10" s="827"/>
      <c r="V10" s="827"/>
      <c r="W10" s="701"/>
      <c r="X10" s="701"/>
      <c r="Y10" s="701"/>
      <c r="Z10" s="701"/>
      <c r="AA10" s="701"/>
      <c r="AB10" s="701"/>
      <c r="AC10" s="701"/>
      <c r="AD10" s="701"/>
      <c r="AE10" s="845"/>
      <c r="AF10" s="701"/>
      <c r="AG10" s="701"/>
      <c r="AI10" s="701"/>
      <c r="AJ10" s="701"/>
      <c r="AK10" s="701"/>
      <c r="AL10" s="701"/>
      <c r="AM10" s="701"/>
      <c r="AN10" s="701"/>
      <c r="AO10" s="701"/>
      <c r="AP10" s="827"/>
      <c r="AQ10" s="827"/>
      <c r="AR10" s="827"/>
      <c r="AS10" s="827"/>
      <c r="AT10" s="827"/>
      <c r="AU10" s="827"/>
      <c r="AV10" s="827"/>
      <c r="AW10" s="827"/>
      <c r="AX10" s="827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</row>
    <row r="11" spans="1:65" ht="13.5" customHeight="1">
      <c r="A11" s="825"/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34"/>
      <c r="P11" s="834"/>
      <c r="Q11" s="834"/>
      <c r="R11" s="834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7"/>
      <c r="AM11" s="827"/>
      <c r="AN11" s="827"/>
      <c r="AO11" s="827"/>
      <c r="AP11" s="827"/>
      <c r="AQ11" s="827"/>
      <c r="AR11" s="827"/>
      <c r="AS11" s="827"/>
      <c r="AT11" s="827"/>
      <c r="AU11" s="827"/>
      <c r="AV11" s="827"/>
      <c r="AW11" s="827"/>
      <c r="AX11" s="827"/>
      <c r="AY11" s="701"/>
      <c r="AZ11" s="701"/>
      <c r="BA11" s="701"/>
      <c r="BB11" s="701"/>
      <c r="BC11" s="701"/>
      <c r="BD11" s="701"/>
      <c r="BE11" s="847"/>
      <c r="BF11" s="847"/>
      <c r="BG11" s="847"/>
      <c r="BH11" s="962"/>
      <c r="BI11" s="962"/>
      <c r="BJ11" s="962"/>
      <c r="BK11" s="962"/>
      <c r="BL11" s="962"/>
      <c r="BM11" s="962"/>
    </row>
    <row r="12" spans="1:65" ht="13.5" customHeight="1">
      <c r="A12" s="825"/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34"/>
      <c r="P12" s="834"/>
      <c r="Q12" s="834"/>
      <c r="R12" s="834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27"/>
      <c r="AG12" s="827"/>
      <c r="AH12" s="827"/>
      <c r="AI12" s="827"/>
      <c r="AJ12" s="827"/>
      <c r="AK12" s="827"/>
      <c r="AL12" s="827"/>
      <c r="AM12" s="827"/>
      <c r="AN12" s="827"/>
      <c r="AO12" s="827"/>
      <c r="AP12" s="827"/>
      <c r="AQ12" s="827"/>
      <c r="AR12" s="827"/>
      <c r="AS12" s="827"/>
      <c r="AT12" s="827"/>
      <c r="AU12" s="827"/>
      <c r="AV12" s="827"/>
      <c r="AW12" s="827"/>
      <c r="AX12" s="827"/>
      <c r="AY12" s="701"/>
      <c r="AZ12" s="701"/>
      <c r="BA12" s="701"/>
      <c r="BB12" s="701"/>
      <c r="BC12" s="701"/>
      <c r="BD12" s="701"/>
      <c r="BE12" s="847"/>
      <c r="BF12" s="847"/>
      <c r="BG12" s="847"/>
      <c r="BH12" s="702"/>
      <c r="BI12" s="702"/>
      <c r="BJ12" s="702"/>
      <c r="BK12" s="702"/>
      <c r="BL12" s="702"/>
      <c r="BM12" s="702"/>
    </row>
    <row r="13" spans="1:65" ht="13.5" customHeight="1">
      <c r="A13" s="825"/>
      <c r="B13" s="827"/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34"/>
      <c r="P13" s="834"/>
      <c r="Q13" s="834"/>
      <c r="R13" s="834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7"/>
      <c r="AZ13" s="827"/>
      <c r="BA13" s="827"/>
      <c r="BB13" s="827"/>
      <c r="BC13" s="827"/>
      <c r="BD13" s="827"/>
      <c r="BE13" s="825"/>
      <c r="BF13" s="825"/>
      <c r="BG13" s="825"/>
      <c r="BH13" s="831"/>
      <c r="BI13" s="831"/>
      <c r="BJ13" s="831"/>
      <c r="BK13" s="831"/>
      <c r="BL13" s="831"/>
      <c r="BM13" s="831"/>
    </row>
    <row r="14" spans="1:65" ht="13.5" customHeight="1">
      <c r="A14" s="825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34"/>
      <c r="P14" s="834"/>
      <c r="Q14" s="834"/>
      <c r="R14" s="834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7"/>
      <c r="AM14" s="827"/>
      <c r="AN14" s="827"/>
      <c r="AO14" s="827"/>
      <c r="AP14" s="827"/>
      <c r="AQ14" s="827"/>
      <c r="AR14" s="827"/>
      <c r="AS14" s="827"/>
      <c r="AT14" s="827"/>
      <c r="AU14" s="827"/>
      <c r="AV14" s="827"/>
      <c r="AW14" s="827"/>
      <c r="AX14" s="827"/>
      <c r="AY14" s="827"/>
      <c r="AZ14" s="827"/>
      <c r="BA14" s="827"/>
      <c r="BB14" s="827"/>
      <c r="BC14" s="827"/>
      <c r="BD14" s="827"/>
      <c r="BE14" s="825"/>
      <c r="BF14" s="825"/>
      <c r="BG14" s="825"/>
      <c r="BH14" s="831"/>
      <c r="BI14" s="831"/>
      <c r="BJ14" s="831"/>
      <c r="BK14" s="831"/>
      <c r="BL14" s="831"/>
      <c r="BM14" s="831"/>
    </row>
    <row r="15" spans="1:65" ht="13.5" customHeight="1">
      <c r="A15" s="825"/>
      <c r="B15" s="827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34"/>
      <c r="P15" s="834"/>
      <c r="Q15" s="834"/>
      <c r="R15" s="834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  <c r="AL15" s="827"/>
      <c r="AM15" s="827"/>
      <c r="AN15" s="827"/>
      <c r="AO15" s="827"/>
      <c r="AP15" s="827"/>
      <c r="AQ15" s="827"/>
      <c r="AR15" s="827"/>
      <c r="AS15" s="827"/>
      <c r="AT15" s="827"/>
      <c r="AU15" s="827"/>
      <c r="AV15" s="827"/>
      <c r="AW15" s="827"/>
      <c r="AX15" s="827"/>
      <c r="AY15" s="827"/>
      <c r="AZ15" s="827"/>
      <c r="BA15" s="827"/>
      <c r="BB15" s="827"/>
      <c r="BC15" s="827"/>
      <c r="BD15" s="827"/>
      <c r="BE15" s="825"/>
      <c r="BF15" s="825"/>
      <c r="BG15" s="825"/>
      <c r="BH15" s="831"/>
      <c r="BI15" s="831"/>
      <c r="BJ15" s="831"/>
      <c r="BK15" s="831"/>
      <c r="BL15" s="831"/>
      <c r="BM15" s="831"/>
    </row>
    <row r="16" spans="1:65" ht="13.5" customHeight="1">
      <c r="A16" s="825"/>
      <c r="B16" s="825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963"/>
      <c r="AD16" s="963"/>
      <c r="AE16" s="963"/>
      <c r="AF16" s="963"/>
      <c r="AG16" s="963"/>
      <c r="AH16" s="963"/>
      <c r="AI16" s="963"/>
      <c r="AJ16" s="963"/>
      <c r="AK16" s="963"/>
      <c r="AL16" s="963"/>
      <c r="AM16" s="963"/>
      <c r="AN16" s="963"/>
      <c r="AO16" s="963"/>
      <c r="AP16" s="963"/>
      <c r="AQ16" s="963"/>
      <c r="AR16" s="963"/>
      <c r="AS16" s="849"/>
      <c r="AT16" s="827"/>
      <c r="AU16" s="827"/>
      <c r="AV16" s="827"/>
      <c r="AW16" s="827"/>
      <c r="AX16" s="827"/>
      <c r="AY16" s="827"/>
      <c r="AZ16" s="850"/>
      <c r="BA16" s="850"/>
      <c r="BB16" s="850"/>
      <c r="BC16" s="831"/>
      <c r="BD16" s="831"/>
      <c r="BE16" s="825"/>
      <c r="BF16" s="825"/>
      <c r="BG16" s="825"/>
      <c r="BH16" s="825"/>
      <c r="BI16" s="825"/>
      <c r="BJ16" s="825"/>
      <c r="BK16" s="825"/>
      <c r="BL16" s="825"/>
      <c r="BM16" s="825"/>
    </row>
    <row r="17" spans="1:65" ht="13.5" customHeight="1">
      <c r="A17" s="825"/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0"/>
      <c r="AH17" s="960"/>
      <c r="AI17" s="960"/>
      <c r="AJ17" s="960"/>
      <c r="AK17" s="960"/>
      <c r="AL17" s="960"/>
      <c r="AM17" s="960"/>
      <c r="AN17" s="960"/>
      <c r="AO17" s="960"/>
      <c r="AP17" s="960"/>
      <c r="AQ17" s="960"/>
      <c r="AR17" s="960"/>
      <c r="AS17" s="960"/>
      <c r="AT17" s="960"/>
      <c r="AU17" s="960"/>
      <c r="AV17" s="960"/>
      <c r="AW17" s="960"/>
      <c r="AX17" s="960"/>
      <c r="AY17" s="960"/>
      <c r="AZ17" s="960"/>
      <c r="BA17" s="960"/>
      <c r="BB17" s="960"/>
      <c r="BC17" s="960"/>
      <c r="BD17" s="960"/>
      <c r="BE17" s="960"/>
      <c r="BF17" s="960"/>
      <c r="BG17" s="851"/>
      <c r="BH17" s="851"/>
      <c r="BI17" s="851"/>
      <c r="BJ17" s="852"/>
      <c r="BK17" s="852"/>
      <c r="BL17" s="853"/>
      <c r="BM17" s="853"/>
    </row>
    <row r="18" spans="1:65" ht="19.5" customHeight="1">
      <c r="A18" s="825"/>
      <c r="B18" s="825"/>
      <c r="C18" s="825"/>
      <c r="D18" s="825"/>
      <c r="E18" s="825"/>
      <c r="F18" s="849"/>
      <c r="G18" s="849"/>
      <c r="H18" s="849"/>
      <c r="I18" s="825"/>
      <c r="J18" s="825"/>
      <c r="K18" s="964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5"/>
      <c r="AH18" s="955"/>
      <c r="AI18" s="955"/>
      <c r="AJ18" s="955"/>
      <c r="AK18" s="955"/>
      <c r="AL18" s="955"/>
      <c r="AM18" s="955"/>
      <c r="AN18" s="955"/>
      <c r="AO18" s="955"/>
      <c r="AP18" s="955"/>
      <c r="AQ18" s="955"/>
      <c r="AR18" s="955"/>
      <c r="AS18" s="955"/>
      <c r="AT18" s="955"/>
      <c r="AU18" s="955"/>
      <c r="AV18" s="955"/>
      <c r="AW18" s="955"/>
      <c r="AX18" s="955"/>
      <c r="AY18" s="955"/>
      <c r="AZ18" s="955"/>
      <c r="BA18" s="955"/>
      <c r="BB18" s="955"/>
      <c r="BC18" s="955"/>
      <c r="BD18" s="955"/>
      <c r="BE18" s="955"/>
      <c r="BF18" s="955"/>
      <c r="BG18" s="955"/>
      <c r="BH18" s="955"/>
      <c r="BI18" s="955"/>
      <c r="BJ18" s="955"/>
      <c r="BK18" s="955"/>
      <c r="BL18" s="955"/>
      <c r="BM18" s="853"/>
    </row>
    <row r="19" spans="1:65" ht="13.5" customHeight="1">
      <c r="A19" s="825"/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27"/>
      <c r="AZ19" s="855"/>
      <c r="BA19" s="855"/>
      <c r="BB19" s="850"/>
      <c r="BC19" s="831"/>
      <c r="BD19" s="831"/>
      <c r="BE19" s="853"/>
      <c r="BF19" s="851"/>
      <c r="BG19" s="851"/>
      <c r="BH19" s="851"/>
      <c r="BI19" s="851"/>
      <c r="BJ19" s="851"/>
      <c r="BK19" s="851"/>
      <c r="BL19" s="852"/>
      <c r="BM19" s="853"/>
    </row>
    <row r="20" spans="1:65" ht="13.5" customHeight="1">
      <c r="A20" s="825"/>
      <c r="B20" s="825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54"/>
      <c r="AH20" s="854"/>
      <c r="AI20" s="854"/>
      <c r="AJ20" s="854"/>
      <c r="AK20" s="854"/>
      <c r="AL20" s="854"/>
      <c r="AM20" s="854"/>
      <c r="AN20" s="854"/>
      <c r="AO20" s="854"/>
      <c r="AP20" s="854"/>
      <c r="AQ20" s="854"/>
      <c r="AR20" s="854"/>
      <c r="AS20" s="854"/>
      <c r="AT20" s="854"/>
      <c r="AU20" s="854"/>
      <c r="AV20" s="854"/>
      <c r="AW20" s="854"/>
      <c r="AX20" s="854"/>
      <c r="AY20" s="827"/>
      <c r="AZ20" s="855"/>
      <c r="BA20" s="855"/>
      <c r="BB20" s="850"/>
      <c r="BC20" s="831"/>
      <c r="BD20" s="831"/>
      <c r="BE20" s="853"/>
      <c r="BF20" s="851"/>
      <c r="BG20" s="851"/>
      <c r="BH20" s="851"/>
      <c r="BI20" s="851"/>
      <c r="BJ20" s="851"/>
      <c r="BK20" s="851"/>
      <c r="BL20" s="852"/>
      <c r="BM20" s="853"/>
    </row>
    <row r="21" spans="1:65" ht="13.5" customHeight="1">
      <c r="A21" s="825"/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54"/>
      <c r="AH21" s="854"/>
      <c r="AI21" s="854"/>
      <c r="AJ21" s="854"/>
      <c r="AK21" s="854"/>
      <c r="AL21" s="854"/>
      <c r="AM21" s="854"/>
      <c r="AN21" s="854"/>
      <c r="AO21" s="854"/>
      <c r="AP21" s="854"/>
      <c r="AQ21" s="854"/>
      <c r="AR21" s="854"/>
      <c r="AS21" s="854"/>
      <c r="AT21" s="854"/>
      <c r="AU21" s="854"/>
      <c r="AV21" s="854"/>
      <c r="AW21" s="854"/>
      <c r="AX21" s="854"/>
      <c r="AY21" s="827"/>
      <c r="AZ21" s="855"/>
      <c r="BA21" s="855"/>
      <c r="BB21" s="850"/>
      <c r="BC21" s="831"/>
      <c r="BD21" s="831"/>
      <c r="BE21" s="853"/>
      <c r="BF21" s="851"/>
      <c r="BG21" s="851"/>
      <c r="BH21" s="851"/>
      <c r="BI21" s="851"/>
      <c r="BJ21" s="851"/>
      <c r="BK21" s="851"/>
      <c r="BL21" s="852"/>
      <c r="BM21" s="853"/>
    </row>
    <row r="22" spans="1:65" ht="13.5" customHeight="1">
      <c r="A22" s="825"/>
      <c r="B22" s="825"/>
      <c r="C22" s="825"/>
      <c r="D22" s="825"/>
      <c r="E22" s="825"/>
      <c r="F22" s="856"/>
      <c r="G22" s="856"/>
      <c r="H22" s="856"/>
      <c r="I22" s="857"/>
      <c r="J22" s="857"/>
      <c r="K22" s="825"/>
      <c r="L22" s="825"/>
      <c r="M22" s="825"/>
      <c r="N22" s="825"/>
      <c r="O22" s="825"/>
      <c r="P22" s="827"/>
      <c r="Q22" s="827"/>
      <c r="R22" s="827"/>
      <c r="S22" s="827"/>
      <c r="T22" s="827"/>
      <c r="U22" s="827"/>
      <c r="V22" s="827"/>
      <c r="W22" s="827"/>
      <c r="X22" s="827"/>
      <c r="Y22" s="773"/>
      <c r="Z22" s="773"/>
      <c r="AA22" s="773"/>
      <c r="AB22" s="773"/>
      <c r="AC22" s="773"/>
      <c r="AD22" s="827"/>
      <c r="AE22" s="827"/>
      <c r="AF22" s="827"/>
      <c r="AG22" s="858"/>
      <c r="AH22" s="858"/>
      <c r="AI22" s="858"/>
      <c r="AJ22" s="858"/>
      <c r="AK22" s="858"/>
      <c r="AL22" s="858"/>
      <c r="AM22" s="961"/>
      <c r="AN22" s="961"/>
      <c r="AO22" s="961"/>
      <c r="AP22" s="961"/>
      <c r="AQ22" s="961"/>
      <c r="AR22" s="961"/>
      <c r="AS22" s="961"/>
      <c r="AT22" s="854"/>
      <c r="AU22" s="953"/>
      <c r="AV22" s="953"/>
      <c r="AW22" s="953"/>
      <c r="AX22" s="953"/>
      <c r="AY22" s="953"/>
      <c r="AZ22" s="953"/>
      <c r="BA22" s="954"/>
      <c r="BB22" s="954"/>
      <c r="BC22" s="954"/>
      <c r="BD22" s="954"/>
      <c r="BE22" s="954"/>
      <c r="BF22" s="954"/>
      <c r="BG22" s="955"/>
      <c r="BH22" s="955"/>
      <c r="BI22" s="955"/>
      <c r="BJ22" s="955"/>
      <c r="BK22" s="955"/>
      <c r="BL22" s="955"/>
      <c r="BM22" s="955"/>
    </row>
    <row r="23" spans="1:65" ht="13.5" customHeight="1">
      <c r="A23" s="825"/>
      <c r="B23" s="825"/>
      <c r="C23" s="825"/>
      <c r="D23" s="825"/>
      <c r="E23" s="825"/>
      <c r="F23" s="856"/>
      <c r="G23" s="856"/>
      <c r="H23" s="856"/>
      <c r="I23" s="857"/>
      <c r="J23" s="857"/>
      <c r="K23" s="825"/>
      <c r="L23" s="825"/>
      <c r="M23" s="825"/>
      <c r="N23" s="825"/>
      <c r="O23" s="825"/>
      <c r="P23" s="827"/>
      <c r="Q23" s="827"/>
      <c r="R23" s="827"/>
      <c r="S23" s="827"/>
      <c r="T23" s="827"/>
      <c r="U23" s="827"/>
      <c r="V23" s="827"/>
      <c r="W23" s="827"/>
      <c r="X23" s="827"/>
      <c r="Y23" s="773"/>
      <c r="Z23" s="773"/>
      <c r="AA23" s="773"/>
      <c r="AB23" s="773"/>
      <c r="AC23" s="773"/>
      <c r="AD23" s="827"/>
      <c r="AE23" s="827"/>
      <c r="AF23" s="827"/>
      <c r="AG23" s="858"/>
      <c r="AH23" s="858"/>
      <c r="AI23" s="858"/>
      <c r="AJ23" s="858"/>
      <c r="AK23" s="858"/>
      <c r="AL23" s="858"/>
      <c r="AM23" s="858"/>
      <c r="AN23" s="858"/>
      <c r="AO23" s="858"/>
      <c r="AP23" s="858"/>
      <c r="AQ23" s="858"/>
      <c r="AR23" s="858"/>
      <c r="AS23" s="859"/>
      <c r="AT23" s="854"/>
      <c r="AU23" s="953"/>
      <c r="AV23" s="953"/>
      <c r="AW23" s="953"/>
      <c r="AX23" s="953"/>
      <c r="AY23" s="953"/>
      <c r="AZ23" s="953"/>
      <c r="BA23" s="953"/>
      <c r="BB23" s="953"/>
      <c r="BC23" s="953"/>
      <c r="BD23" s="953"/>
      <c r="BE23" s="953"/>
      <c r="BF23" s="953"/>
      <c r="BG23" s="851"/>
      <c r="BH23" s="851"/>
      <c r="BI23" s="851"/>
      <c r="BJ23" s="851"/>
      <c r="BK23" s="851"/>
      <c r="BL23" s="852"/>
      <c r="BM23" s="853"/>
    </row>
    <row r="24" spans="1:65" ht="13.5" customHeight="1">
      <c r="A24" s="825"/>
      <c r="B24" s="825"/>
      <c r="C24" s="825"/>
      <c r="D24" s="825"/>
      <c r="E24" s="825"/>
      <c r="F24" s="856"/>
      <c r="G24" s="856"/>
      <c r="H24" s="856"/>
      <c r="I24" s="857"/>
      <c r="J24" s="857"/>
      <c r="K24" s="825"/>
      <c r="L24" s="825"/>
      <c r="M24" s="825"/>
      <c r="N24" s="825"/>
      <c r="O24" s="825"/>
      <c r="P24" s="827"/>
      <c r="Q24" s="827"/>
      <c r="R24" s="827"/>
      <c r="S24" s="827"/>
      <c r="T24" s="827"/>
      <c r="U24" s="827"/>
      <c r="V24" s="827"/>
      <c r="W24" s="827"/>
      <c r="X24" s="827"/>
      <c r="Y24" s="773"/>
      <c r="Z24" s="773"/>
      <c r="AA24" s="773"/>
      <c r="AB24" s="773"/>
      <c r="AC24" s="773"/>
      <c r="AD24" s="827"/>
      <c r="AE24" s="827"/>
      <c r="AF24" s="827"/>
      <c r="AG24" s="858"/>
      <c r="AH24" s="858"/>
      <c r="AI24" s="858"/>
      <c r="AJ24" s="858"/>
      <c r="AK24" s="858"/>
      <c r="AL24" s="858"/>
      <c r="AM24" s="858"/>
      <c r="AN24" s="858"/>
      <c r="AO24" s="858"/>
      <c r="AP24" s="858"/>
      <c r="AQ24" s="858"/>
      <c r="AR24" s="858"/>
      <c r="AS24" s="859"/>
      <c r="AT24" s="854"/>
      <c r="AU24" s="774"/>
      <c r="AV24" s="774"/>
      <c r="AW24" s="774"/>
      <c r="AX24" s="774"/>
      <c r="AY24" s="774"/>
      <c r="AZ24" s="774"/>
      <c r="BA24" s="774"/>
      <c r="BB24" s="774"/>
      <c r="BC24" s="774"/>
      <c r="BD24" s="774"/>
      <c r="BE24" s="774"/>
      <c r="BF24" s="774"/>
      <c r="BG24" s="851"/>
      <c r="BH24" s="851"/>
      <c r="BI24" s="851"/>
      <c r="BJ24" s="851"/>
      <c r="BK24" s="851"/>
      <c r="BL24" s="852"/>
      <c r="BM24" s="853"/>
    </row>
    <row r="25" spans="1:65" ht="10.5" customHeight="1">
      <c r="A25" s="825"/>
      <c r="B25" s="825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60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773"/>
      <c r="AT25" s="858"/>
      <c r="AU25" s="858"/>
      <c r="AV25" s="854"/>
      <c r="AW25" s="854"/>
      <c r="AX25" s="854"/>
      <c r="AY25" s="827"/>
      <c r="AZ25" s="855"/>
      <c r="BA25" s="855"/>
      <c r="BB25" s="850"/>
      <c r="BC25" s="831"/>
      <c r="BD25" s="831"/>
      <c r="BE25" s="853"/>
      <c r="BF25" s="851"/>
      <c r="BG25" s="851"/>
      <c r="BH25" s="851"/>
      <c r="BI25" s="851"/>
      <c r="BJ25" s="851"/>
      <c r="BK25" s="851"/>
      <c r="BL25" s="852"/>
      <c r="BM25" s="853"/>
    </row>
    <row r="26" spans="1:65" ht="13.5" customHeight="1">
      <c r="A26" s="825"/>
      <c r="B26" s="825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7"/>
      <c r="Q26" s="827"/>
      <c r="R26" s="827"/>
      <c r="S26" s="827"/>
      <c r="T26" s="827"/>
      <c r="U26" s="827"/>
      <c r="V26" s="827"/>
      <c r="W26" s="827"/>
      <c r="X26" s="827"/>
      <c r="Y26" s="839"/>
      <c r="Z26" s="861"/>
      <c r="AA26" s="861"/>
      <c r="AB26" s="861"/>
      <c r="AC26" s="861"/>
      <c r="AD26" s="861"/>
      <c r="AE26" s="862"/>
      <c r="AF26" s="862"/>
      <c r="AG26" s="862"/>
      <c r="AH26" s="862"/>
      <c r="AI26" s="862"/>
      <c r="AJ26" s="862"/>
      <c r="AK26" s="862"/>
      <c r="AL26" s="862"/>
      <c r="AM26" s="862"/>
      <c r="AN26" s="827"/>
      <c r="AO26" s="862"/>
      <c r="AP26" s="862"/>
      <c r="AQ26" s="862"/>
      <c r="AR26" s="862"/>
      <c r="AS26" s="863"/>
      <c r="AT26" s="862"/>
      <c r="AU26" s="864"/>
      <c r="AV26" s="862"/>
      <c r="AW26" s="862"/>
      <c r="AX26" s="865"/>
      <c r="AY26" s="827"/>
      <c r="AZ26" s="827"/>
      <c r="BA26" s="827"/>
      <c r="BB26" s="827"/>
      <c r="BC26" s="827"/>
      <c r="BD26" s="827"/>
      <c r="BE26" s="825"/>
      <c r="BF26" s="825"/>
      <c r="BG26" s="825"/>
      <c r="BH26" s="825"/>
      <c r="BI26" s="825"/>
      <c r="BJ26" s="825"/>
      <c r="BK26" s="825"/>
      <c r="BL26" s="825"/>
      <c r="BM26" s="825"/>
    </row>
    <row r="27" spans="1:65" ht="10.5" customHeight="1">
      <c r="A27" s="825"/>
      <c r="B27" s="825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7"/>
      <c r="Q27" s="827"/>
      <c r="R27" s="827"/>
      <c r="S27" s="827"/>
      <c r="T27" s="827"/>
      <c r="U27" s="827"/>
      <c r="V27" s="827"/>
      <c r="W27" s="827"/>
      <c r="X27" s="827"/>
      <c r="Y27" s="773"/>
      <c r="Z27" s="773"/>
      <c r="AA27" s="773"/>
      <c r="AB27" s="773"/>
      <c r="AC27" s="773"/>
      <c r="AD27" s="773"/>
      <c r="AE27" s="866"/>
      <c r="AF27" s="866"/>
      <c r="AG27" s="866"/>
      <c r="AH27" s="866"/>
      <c r="AI27" s="866"/>
      <c r="AJ27" s="866"/>
      <c r="AK27" s="866"/>
      <c r="AL27" s="866"/>
      <c r="AM27" s="866"/>
      <c r="AN27" s="866"/>
      <c r="AO27" s="866"/>
      <c r="AP27" s="866"/>
      <c r="AQ27" s="866"/>
      <c r="AR27" s="866"/>
      <c r="AS27" s="866"/>
      <c r="AT27" s="866"/>
      <c r="AU27" s="866"/>
      <c r="AV27" s="866"/>
      <c r="AW27" s="866"/>
      <c r="AX27" s="865"/>
      <c r="AY27" s="827"/>
      <c r="AZ27" s="827"/>
      <c r="BA27" s="827"/>
      <c r="BB27" s="827"/>
      <c r="BC27" s="827"/>
      <c r="BD27" s="827"/>
      <c r="BE27" s="825"/>
      <c r="BF27" s="825"/>
      <c r="BG27" s="825"/>
      <c r="BH27" s="825"/>
      <c r="BI27" s="825"/>
      <c r="BJ27" s="825"/>
      <c r="BK27" s="825"/>
      <c r="BL27" s="825"/>
      <c r="BM27" s="825"/>
    </row>
    <row r="28" spans="1:65" ht="13.5" customHeight="1">
      <c r="A28" s="825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59"/>
      <c r="AE28" s="867"/>
      <c r="AF28" s="867"/>
      <c r="AG28" s="867"/>
      <c r="AH28" s="867"/>
      <c r="AI28" s="867"/>
      <c r="AJ28" s="867"/>
      <c r="AK28" s="867"/>
      <c r="AL28" s="867"/>
      <c r="AM28" s="867"/>
      <c r="AN28" s="867"/>
      <c r="AO28" s="867"/>
      <c r="AP28" s="867"/>
      <c r="AQ28" s="867"/>
      <c r="AR28" s="867"/>
      <c r="AS28" s="868"/>
      <c r="AT28" s="867"/>
      <c r="AU28" s="869"/>
      <c r="AV28" s="867"/>
      <c r="AW28" s="867"/>
      <c r="AX28" s="867"/>
      <c r="AY28" s="827"/>
      <c r="AZ28" s="827"/>
      <c r="BA28" s="827"/>
      <c r="BB28" s="827"/>
      <c r="BC28" s="827"/>
      <c r="BD28" s="827"/>
      <c r="BE28" s="825"/>
      <c r="BF28" s="825"/>
      <c r="BG28" s="825"/>
      <c r="BH28" s="825"/>
      <c r="BI28" s="825"/>
      <c r="BJ28" s="825"/>
      <c r="BK28" s="825"/>
      <c r="BL28" s="825"/>
      <c r="BM28" s="825"/>
    </row>
    <row r="29" spans="1:65" ht="13.5" customHeight="1">
      <c r="A29" s="825"/>
      <c r="B29" s="825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825"/>
      <c r="P29" s="827"/>
      <c r="Q29" s="827"/>
      <c r="R29" s="870"/>
      <c r="S29" s="870"/>
      <c r="T29" s="870"/>
      <c r="U29" s="870"/>
      <c r="V29" s="827"/>
      <c r="W29" s="827"/>
      <c r="X29" s="827"/>
      <c r="Y29" s="827"/>
      <c r="Z29" s="827"/>
      <c r="AA29" s="827"/>
      <c r="AB29" s="827"/>
      <c r="AC29" s="827"/>
      <c r="AD29" s="859"/>
      <c r="AE29" s="867"/>
      <c r="AF29" s="867"/>
      <c r="AG29" s="867"/>
      <c r="AH29" s="867"/>
      <c r="AI29" s="867"/>
      <c r="AJ29" s="867"/>
      <c r="AK29" s="867"/>
      <c r="AL29" s="867"/>
      <c r="AM29" s="867"/>
      <c r="AN29" s="867"/>
      <c r="AO29" s="867"/>
      <c r="AP29" s="867"/>
      <c r="AQ29" s="867"/>
      <c r="AR29" s="867"/>
      <c r="AS29" s="871"/>
      <c r="AT29" s="867"/>
      <c r="AU29" s="872"/>
      <c r="AV29" s="867"/>
      <c r="AW29" s="867"/>
      <c r="AX29" s="867"/>
      <c r="AY29" s="827"/>
      <c r="AZ29" s="827"/>
      <c r="BA29" s="827"/>
      <c r="BB29" s="827"/>
      <c r="BC29" s="827"/>
      <c r="BD29" s="827"/>
      <c r="BE29" s="825"/>
      <c r="BF29" s="825"/>
      <c r="BG29" s="825"/>
      <c r="BH29" s="825"/>
      <c r="BI29" s="825"/>
      <c r="BJ29" s="825"/>
      <c r="BK29" s="825"/>
      <c r="BL29" s="825"/>
      <c r="BM29" s="825"/>
    </row>
    <row r="30" spans="1:65" ht="10.5" customHeight="1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7"/>
      <c r="Q30" s="827"/>
      <c r="R30" s="870"/>
      <c r="S30" s="870"/>
      <c r="T30" s="870"/>
      <c r="U30" s="870"/>
      <c r="V30" s="827"/>
      <c r="W30" s="827"/>
      <c r="X30" s="827"/>
      <c r="Y30" s="827"/>
      <c r="Z30" s="827"/>
      <c r="AA30" s="827"/>
      <c r="AB30" s="827"/>
      <c r="AC30" s="827"/>
      <c r="AD30" s="859"/>
      <c r="AE30" s="867"/>
      <c r="AF30" s="867"/>
      <c r="AG30" s="867"/>
      <c r="AH30" s="867"/>
      <c r="AI30" s="867"/>
      <c r="AJ30" s="867"/>
      <c r="AK30" s="867"/>
      <c r="AL30" s="867"/>
      <c r="AM30" s="867"/>
      <c r="AN30" s="867"/>
      <c r="AO30" s="867"/>
      <c r="AP30" s="867"/>
      <c r="AQ30" s="867"/>
      <c r="AR30" s="867"/>
      <c r="AS30" s="871"/>
      <c r="AT30" s="867"/>
      <c r="AU30" s="869"/>
      <c r="AV30" s="867"/>
      <c r="AW30" s="867"/>
      <c r="AX30" s="867"/>
      <c r="AY30" s="827"/>
      <c r="AZ30" s="827"/>
      <c r="BA30" s="827"/>
      <c r="BB30" s="827"/>
      <c r="BC30" s="827"/>
      <c r="BD30" s="827"/>
      <c r="BE30" s="825"/>
      <c r="BF30" s="825"/>
      <c r="BG30" s="825"/>
      <c r="BH30" s="825"/>
      <c r="BI30" s="825"/>
      <c r="BJ30" s="825"/>
      <c r="BK30" s="825"/>
      <c r="BL30" s="825"/>
      <c r="BM30" s="825"/>
    </row>
    <row r="31" spans="1:65" ht="13.5" customHeight="1">
      <c r="A31" s="825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827"/>
      <c r="AA31" s="873"/>
      <c r="AB31" s="873"/>
      <c r="AC31" s="873"/>
      <c r="AD31" s="873"/>
      <c r="AE31" s="873"/>
      <c r="AF31" s="873"/>
      <c r="AG31" s="873"/>
      <c r="AH31" s="873"/>
      <c r="AI31" s="873"/>
      <c r="AJ31" s="873"/>
      <c r="AK31" s="873"/>
      <c r="AL31" s="873"/>
      <c r="AM31" s="873"/>
      <c r="AN31" s="873"/>
      <c r="AO31" s="873"/>
      <c r="AP31" s="873"/>
      <c r="AQ31" s="873"/>
      <c r="AR31" s="873"/>
      <c r="AS31" s="859"/>
      <c r="AT31" s="827"/>
      <c r="AU31" s="874"/>
      <c r="AV31" s="827"/>
      <c r="AW31" s="827"/>
      <c r="AX31" s="827"/>
      <c r="AY31" s="825"/>
      <c r="AZ31" s="825"/>
      <c r="BA31" s="825"/>
      <c r="BB31" s="825"/>
      <c r="BC31" s="825"/>
      <c r="BD31" s="825"/>
      <c r="BE31" s="825"/>
      <c r="BF31" s="825"/>
      <c r="BG31" s="825"/>
      <c r="BH31" s="825"/>
      <c r="BI31" s="825"/>
      <c r="BJ31" s="825"/>
      <c r="BK31" s="825"/>
      <c r="BL31" s="825"/>
      <c r="BM31" s="825"/>
    </row>
    <row r="32" spans="1:65" ht="10.5" customHeight="1">
      <c r="A32" s="825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3"/>
      <c r="AL32" s="873"/>
      <c r="AM32" s="873"/>
      <c r="AN32" s="873"/>
      <c r="AO32" s="873"/>
      <c r="AP32" s="873"/>
      <c r="AQ32" s="873"/>
      <c r="AR32" s="873"/>
      <c r="AS32" s="859"/>
      <c r="AT32" s="827"/>
      <c r="AU32" s="874"/>
      <c r="AV32" s="827"/>
      <c r="AW32" s="827"/>
      <c r="AX32" s="827"/>
      <c r="AY32" s="825"/>
      <c r="AZ32" s="825"/>
      <c r="BA32" s="825"/>
      <c r="BB32" s="825"/>
      <c r="BC32" s="825"/>
      <c r="BD32" s="825"/>
      <c r="BE32" s="825"/>
      <c r="BF32" s="825"/>
      <c r="BG32" s="825"/>
      <c r="BH32" s="825"/>
      <c r="BI32" s="825"/>
      <c r="BJ32" s="825"/>
      <c r="BK32" s="825"/>
      <c r="BL32" s="825"/>
      <c r="BM32" s="825"/>
    </row>
    <row r="33" spans="1:65" ht="13.5" customHeight="1">
      <c r="A33" s="825"/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827"/>
      <c r="Y33" s="827"/>
      <c r="Z33" s="827"/>
      <c r="AA33" s="873"/>
      <c r="AB33" s="873"/>
      <c r="AC33" s="873"/>
      <c r="AD33" s="873"/>
      <c r="AE33" s="873"/>
      <c r="AF33" s="873"/>
      <c r="AG33" s="873"/>
      <c r="AH33" s="873"/>
      <c r="AI33" s="873"/>
      <c r="AJ33" s="873"/>
      <c r="AK33" s="873"/>
      <c r="AL33" s="873"/>
      <c r="AM33" s="873"/>
      <c r="AN33" s="873"/>
      <c r="AO33" s="873"/>
      <c r="AP33" s="873"/>
      <c r="AQ33" s="873"/>
      <c r="AR33" s="873"/>
      <c r="AS33" s="859"/>
      <c r="AT33" s="827"/>
      <c r="AU33" s="874"/>
      <c r="AV33" s="827"/>
      <c r="AW33" s="827"/>
      <c r="AX33" s="827"/>
      <c r="AY33" s="825"/>
      <c r="AZ33" s="825"/>
      <c r="BA33" s="825"/>
      <c r="BB33" s="825"/>
      <c r="BC33" s="825"/>
      <c r="BD33" s="825"/>
      <c r="BE33" s="825"/>
      <c r="BF33" s="825"/>
      <c r="BG33" s="825"/>
      <c r="BH33" s="825"/>
      <c r="BI33" s="825"/>
      <c r="BJ33" s="825"/>
      <c r="BK33" s="825"/>
      <c r="BL33" s="825"/>
      <c r="BM33" s="825"/>
    </row>
    <row r="34" spans="1:65" ht="13.5" customHeight="1">
      <c r="A34" s="825"/>
      <c r="B34" s="827"/>
      <c r="C34" s="827"/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7"/>
      <c r="T34" s="827"/>
      <c r="U34" s="827"/>
      <c r="V34" s="827"/>
      <c r="W34" s="827"/>
      <c r="X34" s="827"/>
      <c r="Y34" s="827"/>
      <c r="Z34" s="827"/>
      <c r="AA34" s="873"/>
      <c r="AB34" s="873"/>
      <c r="AC34" s="873"/>
      <c r="AD34" s="873"/>
      <c r="AE34" s="873"/>
      <c r="AF34" s="873"/>
      <c r="AG34" s="873"/>
      <c r="AH34" s="873"/>
      <c r="AI34" s="873"/>
      <c r="AJ34" s="873"/>
      <c r="AK34" s="873"/>
      <c r="AL34" s="873"/>
      <c r="AM34" s="873"/>
      <c r="AN34" s="873"/>
      <c r="AO34" s="873"/>
      <c r="AP34" s="873"/>
      <c r="AQ34" s="873"/>
      <c r="AR34" s="873"/>
      <c r="AS34" s="859"/>
      <c r="AT34" s="827"/>
      <c r="AU34" s="874"/>
      <c r="AV34" s="827"/>
      <c r="AW34" s="827"/>
      <c r="AX34" s="827"/>
      <c r="AY34" s="825"/>
      <c r="AZ34" s="825"/>
      <c r="BA34" s="825"/>
      <c r="BB34" s="825"/>
      <c r="BC34" s="825"/>
      <c r="BD34" s="825"/>
      <c r="BE34" s="825"/>
      <c r="BF34" s="825"/>
      <c r="BG34" s="825"/>
      <c r="BH34" s="825"/>
      <c r="BI34" s="825"/>
      <c r="BJ34" s="825"/>
      <c r="BK34" s="825"/>
      <c r="BL34" s="825"/>
      <c r="BM34" s="825"/>
    </row>
    <row r="35" spans="1:65" ht="13.5" customHeight="1">
      <c r="A35" s="825"/>
      <c r="B35" s="827"/>
      <c r="C35" s="827"/>
      <c r="D35" s="827"/>
      <c r="E35" s="827"/>
      <c r="F35" s="827"/>
      <c r="G35" s="827"/>
      <c r="H35" s="827"/>
      <c r="I35" s="827"/>
      <c r="J35" s="827"/>
      <c r="K35" s="827"/>
      <c r="L35" s="827"/>
      <c r="M35" s="827"/>
      <c r="N35" s="827"/>
      <c r="O35" s="827"/>
      <c r="P35" s="827"/>
      <c r="Q35" s="827"/>
      <c r="R35" s="827"/>
      <c r="S35" s="827"/>
      <c r="T35" s="827"/>
      <c r="U35" s="827"/>
      <c r="V35" s="827"/>
      <c r="W35" s="827"/>
      <c r="X35" s="827"/>
      <c r="Y35" s="827"/>
      <c r="Z35" s="827"/>
      <c r="AA35" s="873"/>
      <c r="AB35" s="873"/>
      <c r="AC35" s="873"/>
      <c r="AD35" s="873"/>
      <c r="AE35" s="873"/>
      <c r="AF35" s="873"/>
      <c r="AG35" s="873"/>
      <c r="AH35" s="873"/>
      <c r="AI35" s="873"/>
      <c r="AJ35" s="873"/>
      <c r="AK35" s="873"/>
      <c r="AL35" s="873"/>
      <c r="AM35" s="873"/>
      <c r="AN35" s="873"/>
      <c r="AO35" s="873"/>
      <c r="AP35" s="873"/>
      <c r="AQ35" s="873"/>
      <c r="AR35" s="873"/>
      <c r="AS35" s="859"/>
      <c r="AT35" s="827"/>
      <c r="AU35" s="956"/>
      <c r="AV35" s="957"/>
      <c r="AW35" s="957"/>
      <c r="AX35" s="957"/>
      <c r="AY35" s="957"/>
      <c r="AZ35" s="957"/>
      <c r="BA35" s="957"/>
      <c r="BB35" s="957"/>
      <c r="BC35" s="957"/>
      <c r="BD35" s="957"/>
      <c r="BE35" s="957"/>
      <c r="BF35" s="957"/>
      <c r="BG35" s="957"/>
      <c r="BH35" s="957"/>
      <c r="BI35" s="957"/>
      <c r="BJ35" s="957"/>
      <c r="BK35" s="700"/>
      <c r="BL35" s="700"/>
      <c r="BM35" s="700"/>
    </row>
    <row r="36" spans="1:65" ht="13.5" customHeight="1">
      <c r="A36" s="825"/>
      <c r="B36" s="827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L36" s="827"/>
      <c r="AM36" s="827"/>
      <c r="AN36" s="827"/>
      <c r="AO36" s="827"/>
      <c r="AP36" s="827"/>
      <c r="AQ36" s="827"/>
      <c r="AR36" s="827"/>
      <c r="AS36" s="827"/>
      <c r="AT36" s="827"/>
      <c r="AU36" s="700"/>
      <c r="AV36" s="700"/>
      <c r="AW36" s="700"/>
      <c r="AX36" s="700"/>
      <c r="AY36" s="700"/>
      <c r="AZ36" s="700"/>
      <c r="BA36" s="700"/>
      <c r="BB36" s="700"/>
      <c r="BC36" s="700"/>
      <c r="BD36" s="700"/>
      <c r="BE36" s="700"/>
      <c r="BF36" s="700"/>
      <c r="BG36" s="700"/>
      <c r="BH36" s="700"/>
      <c r="BI36" s="700"/>
      <c r="BJ36" s="700"/>
      <c r="BK36" s="700"/>
      <c r="BL36" s="700"/>
      <c r="BM36" s="700"/>
    </row>
    <row r="37" spans="1:65" ht="13.5" customHeight="1">
      <c r="A37" s="825"/>
      <c r="B37" s="827"/>
      <c r="C37" s="827"/>
      <c r="D37" s="827"/>
      <c r="E37" s="827"/>
      <c r="F37" s="827"/>
      <c r="G37" s="827"/>
      <c r="H37" s="827"/>
      <c r="I37" s="827"/>
      <c r="J37" s="827"/>
      <c r="K37" s="827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7"/>
      <c r="W37" s="827"/>
      <c r="X37" s="827"/>
      <c r="Y37" s="875"/>
      <c r="Z37" s="827"/>
      <c r="AA37" s="827"/>
      <c r="AB37" s="827"/>
      <c r="AC37" s="827"/>
      <c r="AD37" s="827"/>
      <c r="AE37" s="827"/>
      <c r="AF37" s="827"/>
      <c r="AG37" s="827"/>
      <c r="AH37" s="827"/>
      <c r="AI37" s="827"/>
      <c r="AJ37" s="827"/>
      <c r="AK37" s="870"/>
      <c r="AL37" s="870"/>
      <c r="AM37" s="827"/>
      <c r="AN37" s="827"/>
      <c r="AO37" s="827"/>
      <c r="AP37" s="827"/>
      <c r="AQ37" s="827"/>
      <c r="AR37" s="827"/>
      <c r="AS37" s="827"/>
      <c r="AT37" s="827"/>
      <c r="AU37" s="827"/>
      <c r="AV37" s="827"/>
      <c r="AW37" s="827"/>
      <c r="AX37" s="827"/>
      <c r="AY37" s="827"/>
      <c r="AZ37" s="827"/>
      <c r="BA37" s="827"/>
      <c r="BB37" s="827"/>
      <c r="BC37" s="827"/>
      <c r="BD37" s="958"/>
      <c r="BE37" s="959"/>
      <c r="BF37" s="959"/>
      <c r="BG37" s="959"/>
      <c r="BH37" s="959"/>
      <c r="BI37" s="959"/>
      <c r="BJ37" s="959"/>
      <c r="BK37" s="959"/>
      <c r="BL37" s="959"/>
      <c r="BM37" s="959"/>
    </row>
    <row r="38" spans="1:65" ht="13.5" customHeight="1">
      <c r="A38" s="825"/>
      <c r="B38" s="827"/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27"/>
      <c r="Q38" s="827"/>
      <c r="R38" s="827"/>
      <c r="S38" s="827"/>
      <c r="T38" s="827"/>
      <c r="U38" s="827"/>
      <c r="V38" s="827"/>
      <c r="W38" s="827"/>
      <c r="X38" s="827"/>
      <c r="Y38" s="827"/>
      <c r="Z38" s="827"/>
      <c r="AA38" s="827"/>
      <c r="AB38" s="827"/>
      <c r="AC38" s="827"/>
      <c r="AD38" s="827"/>
      <c r="AE38" s="827"/>
      <c r="AF38" s="827"/>
      <c r="AG38" s="827"/>
      <c r="AH38" s="827"/>
      <c r="AI38" s="827"/>
      <c r="AJ38" s="827"/>
      <c r="AK38" s="827"/>
      <c r="AL38" s="827"/>
      <c r="AM38" s="827"/>
      <c r="AN38" s="827"/>
      <c r="AO38" s="827"/>
      <c r="AP38" s="827"/>
      <c r="AQ38" s="827"/>
      <c r="AR38" s="827"/>
      <c r="AS38" s="827"/>
      <c r="AT38" s="827"/>
      <c r="AU38" s="827"/>
      <c r="AV38" s="827"/>
      <c r="AW38" s="827"/>
      <c r="AX38" s="827"/>
      <c r="AY38" s="827"/>
      <c r="AZ38" s="827"/>
      <c r="BA38" s="827"/>
      <c r="BB38" s="827"/>
      <c r="BC38" s="827"/>
      <c r="BD38" s="959"/>
      <c r="BE38" s="959"/>
      <c r="BF38" s="959"/>
      <c r="BG38" s="959"/>
      <c r="BH38" s="959"/>
      <c r="BI38" s="959"/>
      <c r="BJ38" s="959"/>
      <c r="BK38" s="959"/>
      <c r="BL38" s="959"/>
      <c r="BM38" s="959"/>
    </row>
    <row r="39" spans="1:66" ht="12.75" customHeight="1">
      <c r="A39" s="825"/>
      <c r="B39" s="952"/>
      <c r="C39" s="951"/>
      <c r="D39" s="951"/>
      <c r="E39" s="951"/>
      <c r="F39" s="951"/>
      <c r="G39" s="850"/>
      <c r="H39" s="951"/>
      <c r="I39" s="951"/>
      <c r="J39" s="951"/>
      <c r="K39" s="850"/>
      <c r="L39" s="951"/>
      <c r="M39" s="951"/>
      <c r="N39" s="951"/>
      <c r="O39" s="951"/>
      <c r="P39" s="951"/>
      <c r="Q39" s="951"/>
      <c r="R39" s="951"/>
      <c r="S39" s="951"/>
      <c r="T39" s="951"/>
      <c r="U39" s="850"/>
      <c r="V39" s="951"/>
      <c r="W39" s="951"/>
      <c r="X39" s="951"/>
      <c r="Y39" s="850"/>
      <c r="Z39" s="951"/>
      <c r="AA39" s="951"/>
      <c r="AB39" s="951"/>
      <c r="AC39" s="850"/>
      <c r="AD39" s="951"/>
      <c r="AE39" s="951"/>
      <c r="AF39" s="951"/>
      <c r="AG39" s="951"/>
      <c r="AH39" s="850"/>
      <c r="AI39" s="951"/>
      <c r="AJ39" s="951"/>
      <c r="AK39" s="951"/>
      <c r="AL39" s="850"/>
      <c r="AM39" s="951"/>
      <c r="AN39" s="951"/>
      <c r="AO39" s="951"/>
      <c r="AP39" s="951"/>
      <c r="AQ39" s="951"/>
      <c r="AR39" s="951"/>
      <c r="AS39" s="951"/>
      <c r="AT39" s="951"/>
      <c r="AU39" s="850"/>
      <c r="AV39" s="951"/>
      <c r="AW39" s="951"/>
      <c r="AX39" s="951"/>
      <c r="AY39" s="850"/>
      <c r="AZ39" s="951"/>
      <c r="BA39" s="951"/>
      <c r="BB39" s="951"/>
      <c r="BC39" s="951"/>
      <c r="BD39" s="876"/>
      <c r="BE39" s="952"/>
      <c r="BF39" s="947"/>
      <c r="BG39" s="947"/>
      <c r="BH39" s="950"/>
      <c r="BI39" s="950"/>
      <c r="BJ39" s="947"/>
      <c r="BK39" s="947"/>
      <c r="BL39" s="947"/>
      <c r="BM39" s="947"/>
      <c r="BN39" s="877"/>
    </row>
    <row r="40" spans="1:66" ht="12.75">
      <c r="A40" s="825"/>
      <c r="B40" s="952"/>
      <c r="C40" s="946"/>
      <c r="D40" s="946"/>
      <c r="E40" s="946"/>
      <c r="F40" s="946"/>
      <c r="G40" s="850"/>
      <c r="H40" s="946"/>
      <c r="I40" s="946"/>
      <c r="J40" s="946"/>
      <c r="K40" s="850"/>
      <c r="L40" s="946"/>
      <c r="M40" s="946"/>
      <c r="N40" s="946"/>
      <c r="O40" s="946"/>
      <c r="P40" s="946"/>
      <c r="Q40" s="946"/>
      <c r="R40" s="946"/>
      <c r="S40" s="946"/>
      <c r="T40" s="946"/>
      <c r="U40" s="850"/>
      <c r="V40" s="946"/>
      <c r="W40" s="946"/>
      <c r="X40" s="946"/>
      <c r="Y40" s="850"/>
      <c r="Z40" s="946"/>
      <c r="AA40" s="946"/>
      <c r="AB40" s="946"/>
      <c r="AC40" s="850"/>
      <c r="AD40" s="946"/>
      <c r="AE40" s="946"/>
      <c r="AF40" s="946"/>
      <c r="AG40" s="946"/>
      <c r="AH40" s="850"/>
      <c r="AI40" s="946"/>
      <c r="AJ40" s="946"/>
      <c r="AK40" s="946"/>
      <c r="AL40" s="850"/>
      <c r="AM40" s="946"/>
      <c r="AN40" s="946"/>
      <c r="AO40" s="946"/>
      <c r="AP40" s="946"/>
      <c r="AQ40" s="946"/>
      <c r="AR40" s="946"/>
      <c r="AS40" s="946"/>
      <c r="AT40" s="946"/>
      <c r="AU40" s="850"/>
      <c r="AV40" s="946"/>
      <c r="AW40" s="946"/>
      <c r="AX40" s="946"/>
      <c r="AY40" s="850"/>
      <c r="AZ40" s="946"/>
      <c r="BA40" s="946"/>
      <c r="BB40" s="946"/>
      <c r="BC40" s="946"/>
      <c r="BD40" s="850"/>
      <c r="BE40" s="952"/>
      <c r="BF40" s="948"/>
      <c r="BG40" s="949"/>
      <c r="BH40" s="950"/>
      <c r="BI40" s="950"/>
      <c r="BJ40" s="948"/>
      <c r="BK40" s="948"/>
      <c r="BL40" s="948"/>
      <c r="BM40" s="948"/>
      <c r="BN40" s="877"/>
    </row>
    <row r="41" spans="1:66" ht="12.75">
      <c r="A41" s="825"/>
      <c r="B41" s="952"/>
      <c r="C41" s="946"/>
      <c r="D41" s="946"/>
      <c r="E41" s="946"/>
      <c r="F41" s="946"/>
      <c r="G41" s="850"/>
      <c r="H41" s="946"/>
      <c r="I41" s="946"/>
      <c r="J41" s="946"/>
      <c r="K41" s="850"/>
      <c r="L41" s="946"/>
      <c r="M41" s="946"/>
      <c r="N41" s="946"/>
      <c r="O41" s="946"/>
      <c r="P41" s="946"/>
      <c r="Q41" s="946"/>
      <c r="R41" s="946"/>
      <c r="S41" s="946"/>
      <c r="T41" s="946"/>
      <c r="U41" s="850"/>
      <c r="V41" s="946"/>
      <c r="W41" s="946"/>
      <c r="X41" s="946"/>
      <c r="Y41" s="850"/>
      <c r="Z41" s="946"/>
      <c r="AA41" s="946"/>
      <c r="AB41" s="946"/>
      <c r="AC41" s="850"/>
      <c r="AD41" s="946"/>
      <c r="AE41" s="946"/>
      <c r="AF41" s="946"/>
      <c r="AG41" s="946"/>
      <c r="AH41" s="850"/>
      <c r="AI41" s="946"/>
      <c r="AJ41" s="946"/>
      <c r="AK41" s="946"/>
      <c r="AL41" s="850"/>
      <c r="AM41" s="946"/>
      <c r="AN41" s="946"/>
      <c r="AO41" s="946"/>
      <c r="AP41" s="946"/>
      <c r="AQ41" s="946"/>
      <c r="AR41" s="946"/>
      <c r="AS41" s="946"/>
      <c r="AT41" s="946"/>
      <c r="AU41" s="850"/>
      <c r="AV41" s="946"/>
      <c r="AW41" s="946"/>
      <c r="AX41" s="946"/>
      <c r="AY41" s="850"/>
      <c r="AZ41" s="946"/>
      <c r="BA41" s="946"/>
      <c r="BB41" s="946"/>
      <c r="BC41" s="946"/>
      <c r="BD41" s="850"/>
      <c r="BE41" s="952"/>
      <c r="BF41" s="948"/>
      <c r="BG41" s="949"/>
      <c r="BH41" s="950"/>
      <c r="BI41" s="950"/>
      <c r="BJ41" s="948"/>
      <c r="BK41" s="948"/>
      <c r="BL41" s="948"/>
      <c r="BM41" s="948"/>
      <c r="BN41" s="877"/>
    </row>
    <row r="42" spans="1:66" ht="12.75">
      <c r="A42" s="825"/>
      <c r="B42" s="952"/>
      <c r="C42" s="946"/>
      <c r="D42" s="946"/>
      <c r="E42" s="946"/>
      <c r="F42" s="946"/>
      <c r="G42" s="945"/>
      <c r="H42" s="946"/>
      <c r="I42" s="946"/>
      <c r="J42" s="946"/>
      <c r="K42" s="945"/>
      <c r="L42" s="946"/>
      <c r="M42" s="946"/>
      <c r="N42" s="946"/>
      <c r="O42" s="946"/>
      <c r="P42" s="946"/>
      <c r="Q42" s="946"/>
      <c r="R42" s="946"/>
      <c r="S42" s="946"/>
      <c r="T42" s="946"/>
      <c r="U42" s="945"/>
      <c r="V42" s="946"/>
      <c r="W42" s="946"/>
      <c r="X42" s="946"/>
      <c r="Y42" s="945"/>
      <c r="Z42" s="946"/>
      <c r="AA42" s="946"/>
      <c r="AB42" s="946"/>
      <c r="AC42" s="945"/>
      <c r="AD42" s="946"/>
      <c r="AE42" s="946"/>
      <c r="AF42" s="946"/>
      <c r="AG42" s="946"/>
      <c r="AH42" s="945"/>
      <c r="AI42" s="946"/>
      <c r="AJ42" s="946"/>
      <c r="AK42" s="946"/>
      <c r="AL42" s="945"/>
      <c r="AM42" s="946"/>
      <c r="AN42" s="946"/>
      <c r="AO42" s="946"/>
      <c r="AP42" s="946"/>
      <c r="AQ42" s="946"/>
      <c r="AR42" s="946"/>
      <c r="AS42" s="946"/>
      <c r="AT42" s="946"/>
      <c r="AU42" s="945"/>
      <c r="AV42" s="946"/>
      <c r="AW42" s="946"/>
      <c r="AX42" s="946"/>
      <c r="AY42" s="945"/>
      <c r="AZ42" s="946"/>
      <c r="BA42" s="946"/>
      <c r="BB42" s="946"/>
      <c r="BC42" s="946"/>
      <c r="BD42" s="850"/>
      <c r="BE42" s="952"/>
      <c r="BF42" s="948"/>
      <c r="BG42" s="949"/>
      <c r="BH42" s="950"/>
      <c r="BI42" s="950"/>
      <c r="BJ42" s="948"/>
      <c r="BK42" s="948"/>
      <c r="BL42" s="948"/>
      <c r="BM42" s="948"/>
      <c r="BN42" s="877"/>
    </row>
    <row r="43" spans="1:66" ht="12.75">
      <c r="A43" s="825"/>
      <c r="B43" s="952"/>
      <c r="C43" s="946"/>
      <c r="D43" s="946"/>
      <c r="E43" s="946"/>
      <c r="F43" s="946"/>
      <c r="G43" s="945"/>
      <c r="H43" s="946"/>
      <c r="I43" s="946"/>
      <c r="J43" s="946"/>
      <c r="K43" s="945"/>
      <c r="L43" s="946"/>
      <c r="M43" s="946"/>
      <c r="N43" s="946"/>
      <c r="O43" s="946"/>
      <c r="P43" s="946"/>
      <c r="Q43" s="946"/>
      <c r="R43" s="946"/>
      <c r="S43" s="946"/>
      <c r="T43" s="946"/>
      <c r="U43" s="945"/>
      <c r="V43" s="946"/>
      <c r="W43" s="946"/>
      <c r="X43" s="946"/>
      <c r="Y43" s="945"/>
      <c r="Z43" s="946"/>
      <c r="AA43" s="946"/>
      <c r="AB43" s="946"/>
      <c r="AC43" s="945"/>
      <c r="AD43" s="946"/>
      <c r="AE43" s="946"/>
      <c r="AF43" s="946"/>
      <c r="AG43" s="946"/>
      <c r="AH43" s="945"/>
      <c r="AI43" s="946"/>
      <c r="AJ43" s="946"/>
      <c r="AK43" s="946"/>
      <c r="AL43" s="945"/>
      <c r="AM43" s="946"/>
      <c r="AN43" s="946"/>
      <c r="AO43" s="946"/>
      <c r="AP43" s="946"/>
      <c r="AQ43" s="946"/>
      <c r="AR43" s="946"/>
      <c r="AS43" s="946"/>
      <c r="AT43" s="946"/>
      <c r="AU43" s="945"/>
      <c r="AV43" s="946"/>
      <c r="AW43" s="946"/>
      <c r="AX43" s="946"/>
      <c r="AY43" s="945"/>
      <c r="AZ43" s="946"/>
      <c r="BA43" s="946"/>
      <c r="BB43" s="946"/>
      <c r="BC43" s="946"/>
      <c r="BD43" s="850"/>
      <c r="BE43" s="952"/>
      <c r="BF43" s="948"/>
      <c r="BG43" s="949"/>
      <c r="BH43" s="950"/>
      <c r="BI43" s="950"/>
      <c r="BJ43" s="948"/>
      <c r="BK43" s="948"/>
      <c r="BL43" s="948"/>
      <c r="BM43" s="948"/>
      <c r="BN43" s="877"/>
    </row>
    <row r="44" spans="1:66" ht="12.75">
      <c r="A44" s="825"/>
      <c r="B44" s="952"/>
      <c r="C44" s="946"/>
      <c r="D44" s="946"/>
      <c r="E44" s="946"/>
      <c r="F44" s="946"/>
      <c r="G44" s="878"/>
      <c r="H44" s="946"/>
      <c r="I44" s="946"/>
      <c r="J44" s="946"/>
      <c r="K44" s="878"/>
      <c r="L44" s="946"/>
      <c r="M44" s="946"/>
      <c r="N44" s="946"/>
      <c r="O44" s="946"/>
      <c r="P44" s="946"/>
      <c r="Q44" s="946"/>
      <c r="R44" s="946"/>
      <c r="S44" s="946"/>
      <c r="T44" s="946"/>
      <c r="U44" s="878"/>
      <c r="V44" s="946"/>
      <c r="W44" s="946"/>
      <c r="X44" s="946"/>
      <c r="Y44" s="878"/>
      <c r="Z44" s="946"/>
      <c r="AA44" s="946"/>
      <c r="AB44" s="946"/>
      <c r="AC44" s="878"/>
      <c r="AD44" s="946"/>
      <c r="AE44" s="946"/>
      <c r="AF44" s="946"/>
      <c r="AG44" s="946"/>
      <c r="AH44" s="878"/>
      <c r="AI44" s="946"/>
      <c r="AJ44" s="946"/>
      <c r="AK44" s="946"/>
      <c r="AL44" s="878"/>
      <c r="AM44" s="946"/>
      <c r="AN44" s="946"/>
      <c r="AO44" s="946"/>
      <c r="AP44" s="946"/>
      <c r="AQ44" s="946"/>
      <c r="AR44" s="946"/>
      <c r="AS44" s="946"/>
      <c r="AT44" s="946"/>
      <c r="AU44" s="878"/>
      <c r="AV44" s="946"/>
      <c r="AW44" s="946"/>
      <c r="AX44" s="946"/>
      <c r="AY44" s="878"/>
      <c r="AZ44" s="946"/>
      <c r="BA44" s="946"/>
      <c r="BB44" s="946"/>
      <c r="BC44" s="946"/>
      <c r="BD44" s="850"/>
      <c r="BE44" s="952"/>
      <c r="BF44" s="948"/>
      <c r="BG44" s="949"/>
      <c r="BH44" s="950"/>
      <c r="BI44" s="950"/>
      <c r="BJ44" s="948"/>
      <c r="BK44" s="948"/>
      <c r="BL44" s="948"/>
      <c r="BM44" s="948"/>
      <c r="BN44" s="877"/>
    </row>
    <row r="45" spans="1:66" ht="12.75">
      <c r="A45" s="825"/>
      <c r="B45" s="946"/>
      <c r="C45" s="848"/>
      <c r="D45" s="848"/>
      <c r="E45" s="848"/>
      <c r="F45" s="848"/>
      <c r="G45" s="848"/>
      <c r="H45" s="848"/>
      <c r="I45" s="848"/>
      <c r="J45" s="848"/>
      <c r="K45" s="879"/>
      <c r="L45" s="848"/>
      <c r="M45" s="848"/>
      <c r="N45" s="848"/>
      <c r="O45" s="848"/>
      <c r="P45" s="848"/>
      <c r="Q45" s="848"/>
      <c r="R45" s="848"/>
      <c r="S45" s="848"/>
      <c r="T45" s="848"/>
      <c r="U45" s="938"/>
      <c r="V45" s="938"/>
      <c r="W45" s="848"/>
      <c r="X45" s="848"/>
      <c r="Y45" s="848"/>
      <c r="Z45" s="848"/>
      <c r="AA45" s="848"/>
      <c r="AB45" s="848"/>
      <c r="AC45" s="879"/>
      <c r="AD45" s="848"/>
      <c r="AE45" s="848"/>
      <c r="AF45" s="848"/>
      <c r="AG45" s="848"/>
      <c r="AH45" s="848"/>
      <c r="AI45" s="848"/>
      <c r="AJ45" s="848"/>
      <c r="AK45" s="848"/>
      <c r="AL45" s="848"/>
      <c r="AM45" s="848"/>
      <c r="AN45" s="848"/>
      <c r="AO45" s="848"/>
      <c r="AP45" s="848"/>
      <c r="AQ45" s="848"/>
      <c r="AR45" s="880"/>
      <c r="AS45" s="933"/>
      <c r="AT45" s="880"/>
      <c r="AU45" s="938"/>
      <c r="AV45" s="938"/>
      <c r="AW45" s="938"/>
      <c r="AX45" s="938"/>
      <c r="AY45" s="938"/>
      <c r="AZ45" s="938"/>
      <c r="BA45" s="938"/>
      <c r="BB45" s="938"/>
      <c r="BC45" s="938"/>
      <c r="BD45" s="850"/>
      <c r="BE45" s="941"/>
      <c r="BF45" s="936"/>
      <c r="BG45" s="936"/>
      <c r="BH45" s="936"/>
      <c r="BI45" s="936"/>
      <c r="BJ45" s="936"/>
      <c r="BK45" s="942"/>
      <c r="BL45" s="943"/>
      <c r="BM45" s="927"/>
      <c r="BN45" s="877"/>
    </row>
    <row r="46" spans="1:66" ht="12.75">
      <c r="A46" s="825"/>
      <c r="B46" s="939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939"/>
      <c r="V46" s="939"/>
      <c r="W46" s="883"/>
      <c r="X46" s="883"/>
      <c r="Y46" s="884"/>
      <c r="Z46" s="884"/>
      <c r="AA46" s="884"/>
      <c r="AB46" s="884"/>
      <c r="AC46" s="884"/>
      <c r="AD46" s="884"/>
      <c r="AE46" s="884"/>
      <c r="AF46" s="884"/>
      <c r="AG46" s="884"/>
      <c r="AH46" s="884"/>
      <c r="AI46" s="884"/>
      <c r="AJ46" s="884"/>
      <c r="AK46" s="884"/>
      <c r="AL46" s="884"/>
      <c r="AM46" s="884"/>
      <c r="AN46" s="884"/>
      <c r="AO46" s="884"/>
      <c r="AP46" s="884"/>
      <c r="AQ46" s="884"/>
      <c r="AR46" s="885"/>
      <c r="AS46" s="921"/>
      <c r="AT46" s="880"/>
      <c r="AU46" s="939"/>
      <c r="AV46" s="939"/>
      <c r="AW46" s="939"/>
      <c r="AX46" s="939"/>
      <c r="AY46" s="939"/>
      <c r="AZ46" s="939"/>
      <c r="BA46" s="939"/>
      <c r="BB46" s="939"/>
      <c r="BC46" s="939"/>
      <c r="BD46" s="850"/>
      <c r="BE46" s="939"/>
      <c r="BF46" s="937"/>
      <c r="BG46" s="937"/>
      <c r="BH46" s="937"/>
      <c r="BI46" s="937"/>
      <c r="BJ46" s="937"/>
      <c r="BK46" s="939"/>
      <c r="BL46" s="944"/>
      <c r="BM46" s="928"/>
      <c r="BN46" s="877"/>
    </row>
    <row r="47" spans="1:66" ht="12.75">
      <c r="A47" s="825"/>
      <c r="B47" s="929"/>
      <c r="C47" s="848"/>
      <c r="D47" s="848"/>
      <c r="E47" s="848"/>
      <c r="F47" s="848"/>
      <c r="G47" s="848"/>
      <c r="H47" s="848"/>
      <c r="I47" s="848"/>
      <c r="J47" s="848"/>
      <c r="K47" s="879"/>
      <c r="L47" s="848"/>
      <c r="M47" s="848"/>
      <c r="N47" s="848"/>
      <c r="O47" s="848"/>
      <c r="P47" s="848"/>
      <c r="Q47" s="848"/>
      <c r="R47" s="848"/>
      <c r="S47" s="848"/>
      <c r="T47" s="848"/>
      <c r="U47" s="933"/>
      <c r="V47" s="933"/>
      <c r="W47" s="848"/>
      <c r="X47" s="848"/>
      <c r="Y47" s="848"/>
      <c r="Z47" s="888"/>
      <c r="AA47" s="888"/>
      <c r="AB47" s="888"/>
      <c r="AC47" s="879"/>
      <c r="AD47" s="888"/>
      <c r="AE47" s="888"/>
      <c r="AF47" s="888"/>
      <c r="AG47" s="888"/>
      <c r="AH47" s="888"/>
      <c r="AI47" s="888"/>
      <c r="AJ47" s="888"/>
      <c r="AK47" s="888"/>
      <c r="AL47" s="848"/>
      <c r="AM47" s="880"/>
      <c r="AN47" s="933"/>
      <c r="AO47" s="933"/>
      <c r="AP47" s="933"/>
      <c r="AQ47" s="933"/>
      <c r="AR47" s="933"/>
      <c r="AS47" s="933"/>
      <c r="AT47" s="880"/>
      <c r="AU47" s="889"/>
      <c r="AV47" s="938"/>
      <c r="AW47" s="938"/>
      <c r="AX47" s="938"/>
      <c r="AY47" s="938"/>
      <c r="AZ47" s="938"/>
      <c r="BA47" s="938"/>
      <c r="BB47" s="938"/>
      <c r="BC47" s="938"/>
      <c r="BD47" s="850"/>
      <c r="BE47" s="929"/>
      <c r="BF47" s="925"/>
      <c r="BG47" s="925"/>
      <c r="BH47" s="925"/>
      <c r="BI47" s="936"/>
      <c r="BJ47" s="925"/>
      <c r="BK47" s="925"/>
      <c r="BL47" s="926"/>
      <c r="BM47" s="927"/>
      <c r="BN47" s="877"/>
    </row>
    <row r="48" spans="1:66" ht="12.75">
      <c r="A48" s="825"/>
      <c r="B48" s="940"/>
      <c r="C48" s="884"/>
      <c r="D48" s="884"/>
      <c r="E48" s="884"/>
      <c r="F48" s="884"/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935"/>
      <c r="V48" s="935"/>
      <c r="W48" s="883"/>
      <c r="X48" s="884"/>
      <c r="Y48" s="884"/>
      <c r="Z48" s="884"/>
      <c r="AA48" s="884"/>
      <c r="AB48" s="884"/>
      <c r="AC48" s="884"/>
      <c r="AD48" s="884"/>
      <c r="AE48" s="884"/>
      <c r="AF48" s="884"/>
      <c r="AG48" s="884"/>
      <c r="AH48" s="884"/>
      <c r="AI48" s="884"/>
      <c r="AJ48" s="884"/>
      <c r="AK48" s="884"/>
      <c r="AL48" s="884"/>
      <c r="AM48" s="885"/>
      <c r="AN48" s="921"/>
      <c r="AO48" s="921"/>
      <c r="AP48" s="921"/>
      <c r="AQ48" s="921"/>
      <c r="AR48" s="921"/>
      <c r="AS48" s="921"/>
      <c r="AT48" s="880"/>
      <c r="AU48" s="882"/>
      <c r="AV48" s="939"/>
      <c r="AW48" s="939"/>
      <c r="AX48" s="939"/>
      <c r="AY48" s="939"/>
      <c r="AZ48" s="939"/>
      <c r="BA48" s="939"/>
      <c r="BB48" s="939"/>
      <c r="BC48" s="939"/>
      <c r="BD48" s="850"/>
      <c r="BE48" s="940"/>
      <c r="BF48" s="925"/>
      <c r="BG48" s="925"/>
      <c r="BH48" s="925"/>
      <c r="BI48" s="937"/>
      <c r="BJ48" s="925"/>
      <c r="BK48" s="925"/>
      <c r="BL48" s="926"/>
      <c r="BM48" s="928"/>
      <c r="BN48" s="877"/>
    </row>
    <row r="49" spans="1:66" ht="12.75" customHeight="1">
      <c r="A49" s="825"/>
      <c r="B49" s="929"/>
      <c r="C49" s="887"/>
      <c r="D49" s="887"/>
      <c r="E49" s="887"/>
      <c r="F49" s="887"/>
      <c r="G49" s="887"/>
      <c r="H49" s="887"/>
      <c r="I49" s="887"/>
      <c r="J49" s="887"/>
      <c r="K49" s="879"/>
      <c r="L49" s="887"/>
      <c r="M49" s="887"/>
      <c r="N49" s="887"/>
      <c r="O49" s="887"/>
      <c r="P49" s="887"/>
      <c r="Q49" s="880"/>
      <c r="R49" s="933"/>
      <c r="S49" s="933"/>
      <c r="T49" s="880"/>
      <c r="U49" s="933"/>
      <c r="V49" s="933"/>
      <c r="W49" s="887"/>
      <c r="X49" s="887"/>
      <c r="Y49" s="887"/>
      <c r="Z49" s="887"/>
      <c r="AA49" s="887"/>
      <c r="AB49" s="887"/>
      <c r="AC49" s="879"/>
      <c r="AD49" s="887"/>
      <c r="AE49" s="887"/>
      <c r="AF49" s="887"/>
      <c r="AG49" s="887"/>
      <c r="AH49" s="887"/>
      <c r="AI49" s="880"/>
      <c r="AJ49" s="880"/>
      <c r="AK49" s="880"/>
      <c r="AL49" s="880"/>
      <c r="AM49" s="880"/>
      <c r="AN49" s="880"/>
      <c r="AO49" s="933"/>
      <c r="AP49" s="933"/>
      <c r="AQ49" s="933"/>
      <c r="AR49" s="933"/>
      <c r="AS49" s="933"/>
      <c r="AT49" s="880"/>
      <c r="AU49" s="938"/>
      <c r="AV49" s="938"/>
      <c r="AW49" s="938"/>
      <c r="AX49" s="938"/>
      <c r="AY49" s="938"/>
      <c r="AZ49" s="938"/>
      <c r="BA49" s="938"/>
      <c r="BB49" s="938"/>
      <c r="BC49" s="938"/>
      <c r="BD49" s="850"/>
      <c r="BE49" s="929"/>
      <c r="BF49" s="925"/>
      <c r="BG49" s="925"/>
      <c r="BH49" s="925"/>
      <c r="BI49" s="936"/>
      <c r="BJ49" s="925"/>
      <c r="BK49" s="925"/>
      <c r="BL49" s="926"/>
      <c r="BM49" s="927"/>
      <c r="BN49" s="877"/>
    </row>
    <row r="50" spans="1:66" ht="12.75" customHeight="1">
      <c r="A50" s="825"/>
      <c r="B50" s="929"/>
      <c r="C50" s="884"/>
      <c r="D50" s="884"/>
      <c r="E50" s="884"/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5"/>
      <c r="R50" s="921"/>
      <c r="S50" s="921"/>
      <c r="T50" s="880"/>
      <c r="U50" s="935"/>
      <c r="V50" s="935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4"/>
      <c r="AL50" s="884"/>
      <c r="AM50" s="884"/>
      <c r="AN50" s="885"/>
      <c r="AO50" s="921"/>
      <c r="AP50" s="921"/>
      <c r="AQ50" s="921"/>
      <c r="AR50" s="921"/>
      <c r="AS50" s="921"/>
      <c r="AT50" s="880"/>
      <c r="AU50" s="939"/>
      <c r="AV50" s="939"/>
      <c r="AW50" s="939"/>
      <c r="AX50" s="939"/>
      <c r="AY50" s="939"/>
      <c r="AZ50" s="939"/>
      <c r="BA50" s="939"/>
      <c r="BB50" s="939"/>
      <c r="BC50" s="939"/>
      <c r="BD50" s="850"/>
      <c r="BE50" s="921"/>
      <c r="BF50" s="925"/>
      <c r="BG50" s="925"/>
      <c r="BH50" s="925"/>
      <c r="BI50" s="937"/>
      <c r="BJ50" s="925"/>
      <c r="BK50" s="925"/>
      <c r="BL50" s="926"/>
      <c r="BM50" s="928"/>
      <c r="BN50" s="877"/>
    </row>
    <row r="51" spans="1:66" ht="12.75" customHeight="1">
      <c r="A51" s="825"/>
      <c r="B51" s="929"/>
      <c r="C51" s="887"/>
      <c r="D51" s="887"/>
      <c r="E51" s="887"/>
      <c r="F51" s="887"/>
      <c r="G51" s="887"/>
      <c r="H51" s="887"/>
      <c r="I51" s="887"/>
      <c r="J51" s="887"/>
      <c r="K51" s="879"/>
      <c r="L51" s="887"/>
      <c r="M51" s="887"/>
      <c r="N51" s="887"/>
      <c r="O51" s="887"/>
      <c r="P51" s="933"/>
      <c r="Q51" s="880"/>
      <c r="R51" s="880"/>
      <c r="S51" s="933"/>
      <c r="T51" s="880"/>
      <c r="U51" s="933"/>
      <c r="V51" s="933"/>
      <c r="W51" s="887"/>
      <c r="X51" s="887"/>
      <c r="Y51" s="887"/>
      <c r="Z51" s="887"/>
      <c r="AA51" s="887"/>
      <c r="AB51" s="887"/>
      <c r="AC51" s="879"/>
      <c r="AD51" s="887"/>
      <c r="AE51" s="887"/>
      <c r="AF51" s="887"/>
      <c r="AG51" s="887"/>
      <c r="AH51" s="887"/>
      <c r="AI51" s="887"/>
      <c r="AJ51" s="887"/>
      <c r="AK51" s="887"/>
      <c r="AL51" s="933"/>
      <c r="AM51" s="933"/>
      <c r="AN51" s="933"/>
      <c r="AO51" s="933"/>
      <c r="AP51" s="933"/>
      <c r="AQ51" s="933"/>
      <c r="AR51" s="933"/>
      <c r="AS51" s="933"/>
      <c r="AT51" s="933"/>
      <c r="AU51" s="887"/>
      <c r="AV51" s="887"/>
      <c r="AW51" s="887"/>
      <c r="AX51" s="887"/>
      <c r="AY51" s="887"/>
      <c r="AZ51" s="887"/>
      <c r="BA51" s="887"/>
      <c r="BB51" s="887"/>
      <c r="BC51" s="887"/>
      <c r="BD51" s="850"/>
      <c r="BE51" s="929"/>
      <c r="BF51" s="925"/>
      <c r="BG51" s="925"/>
      <c r="BH51" s="925"/>
      <c r="BI51" s="936"/>
      <c r="BJ51" s="925"/>
      <c r="BK51" s="925"/>
      <c r="BL51" s="926"/>
      <c r="BM51" s="927"/>
      <c r="BN51" s="877"/>
    </row>
    <row r="52" spans="1:66" ht="12.75" customHeight="1">
      <c r="A52" s="825"/>
      <c r="B52" s="934"/>
      <c r="C52" s="884"/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935"/>
      <c r="Q52" s="880"/>
      <c r="R52" s="885"/>
      <c r="S52" s="934"/>
      <c r="T52" s="880"/>
      <c r="U52" s="935"/>
      <c r="V52" s="935"/>
      <c r="W52" s="884"/>
      <c r="X52" s="884"/>
      <c r="Y52" s="884"/>
      <c r="Z52" s="884"/>
      <c r="AA52" s="884"/>
      <c r="AB52" s="884"/>
      <c r="AC52" s="884"/>
      <c r="AD52" s="884"/>
      <c r="AE52" s="884"/>
      <c r="AF52" s="884"/>
      <c r="AG52" s="884"/>
      <c r="AH52" s="884"/>
      <c r="AI52" s="884"/>
      <c r="AJ52" s="884"/>
      <c r="AK52" s="884"/>
      <c r="AL52" s="934"/>
      <c r="AM52" s="934"/>
      <c r="AN52" s="934"/>
      <c r="AO52" s="934"/>
      <c r="AP52" s="934"/>
      <c r="AQ52" s="934"/>
      <c r="AR52" s="935"/>
      <c r="AS52" s="934"/>
      <c r="AT52" s="921"/>
      <c r="AU52" s="890"/>
      <c r="AV52" s="890"/>
      <c r="AW52" s="890"/>
      <c r="AX52" s="890"/>
      <c r="AY52" s="890"/>
      <c r="AZ52" s="890"/>
      <c r="BA52" s="890"/>
      <c r="BB52" s="890"/>
      <c r="BC52" s="890"/>
      <c r="BD52" s="850"/>
      <c r="BE52" s="921"/>
      <c r="BF52" s="925"/>
      <c r="BG52" s="925"/>
      <c r="BH52" s="925"/>
      <c r="BI52" s="937"/>
      <c r="BJ52" s="925"/>
      <c r="BK52" s="925"/>
      <c r="BL52" s="926"/>
      <c r="BM52" s="928"/>
      <c r="BN52" s="891"/>
    </row>
    <row r="53" spans="1:66" ht="13.5" customHeight="1">
      <c r="A53" s="825"/>
      <c r="B53" s="876"/>
      <c r="C53" s="876"/>
      <c r="D53" s="876"/>
      <c r="E53" s="876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1"/>
      <c r="AA53" s="921"/>
      <c r="AB53" s="921"/>
      <c r="AC53" s="921"/>
      <c r="AD53" s="921"/>
      <c r="AE53" s="929"/>
      <c r="AF53" s="921"/>
      <c r="AG53" s="921"/>
      <c r="AH53" s="921"/>
      <c r="AI53" s="921"/>
      <c r="AJ53" s="921"/>
      <c r="AK53" s="921"/>
      <c r="AL53" s="921"/>
      <c r="AM53" s="886"/>
      <c r="AN53" s="929"/>
      <c r="AO53" s="921"/>
      <c r="AP53" s="921"/>
      <c r="AQ53" s="921"/>
      <c r="AR53" s="886"/>
      <c r="AS53" s="929"/>
      <c r="AT53" s="921"/>
      <c r="AU53" s="921"/>
      <c r="AV53" s="921"/>
      <c r="AW53" s="886"/>
      <c r="AX53" s="930"/>
      <c r="AY53" s="931"/>
      <c r="AZ53" s="931"/>
      <c r="BA53" s="931"/>
      <c r="BB53" s="931"/>
      <c r="BC53" s="931"/>
      <c r="BD53" s="850"/>
      <c r="BE53" s="892"/>
      <c r="BF53" s="881"/>
      <c r="BG53" s="881"/>
      <c r="BH53" s="881"/>
      <c r="BI53" s="881"/>
      <c r="BJ53" s="881"/>
      <c r="BK53" s="881"/>
      <c r="BL53" s="881"/>
      <c r="BM53" s="881"/>
      <c r="BN53" s="877"/>
    </row>
    <row r="54" spans="1:65" ht="12.75">
      <c r="A54" s="825"/>
      <c r="B54" s="850"/>
      <c r="C54" s="850"/>
      <c r="D54" s="850"/>
      <c r="E54" s="850"/>
      <c r="F54" s="929"/>
      <c r="G54" s="929"/>
      <c r="H54" s="929"/>
      <c r="I54" s="929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9"/>
      <c r="U54" s="929"/>
      <c r="V54" s="929"/>
      <c r="W54" s="929"/>
      <c r="X54" s="929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921"/>
      <c r="AJ54" s="921"/>
      <c r="AK54" s="921"/>
      <c r="AL54" s="921"/>
      <c r="AM54" s="886"/>
      <c r="AN54" s="921"/>
      <c r="AO54" s="921"/>
      <c r="AP54" s="921"/>
      <c r="AQ54" s="921"/>
      <c r="AR54" s="886"/>
      <c r="AS54" s="921"/>
      <c r="AT54" s="921"/>
      <c r="AU54" s="921"/>
      <c r="AV54" s="921"/>
      <c r="AW54" s="886"/>
      <c r="AX54" s="931"/>
      <c r="AY54" s="931"/>
      <c r="AZ54" s="931"/>
      <c r="BA54" s="931"/>
      <c r="BB54" s="931"/>
      <c r="BC54" s="931"/>
      <c r="BD54" s="893"/>
      <c r="BE54" s="887"/>
      <c r="BF54" s="887"/>
      <c r="BG54" s="887"/>
      <c r="BH54" s="887"/>
      <c r="BI54" s="887"/>
      <c r="BJ54" s="887"/>
      <c r="BK54" s="893"/>
      <c r="BL54" s="876"/>
      <c r="BM54" s="876"/>
    </row>
    <row r="55" spans="1:65" ht="24">
      <c r="A55" s="825"/>
      <c r="B55" s="850"/>
      <c r="C55" s="850"/>
      <c r="D55" s="850"/>
      <c r="E55" s="850"/>
      <c r="F55" s="850"/>
      <c r="G55" s="894"/>
      <c r="H55" s="894"/>
      <c r="I55" s="893"/>
      <c r="J55" s="893"/>
      <c r="K55" s="893"/>
      <c r="L55" s="850"/>
      <c r="M55" s="918"/>
      <c r="N55" s="919"/>
      <c r="O55" s="919"/>
      <c r="P55" s="894"/>
      <c r="Q55" s="893"/>
      <c r="R55" s="893"/>
      <c r="S55" s="850"/>
      <c r="T55" s="920"/>
      <c r="U55" s="920"/>
      <c r="V55" s="850"/>
      <c r="W55" s="850"/>
      <c r="X55" s="850"/>
      <c r="Y55" s="850"/>
      <c r="Z55" s="850"/>
      <c r="AA55" s="920"/>
      <c r="AB55" s="920"/>
      <c r="AC55" s="850"/>
      <c r="AD55" s="850"/>
      <c r="AE55" s="850"/>
      <c r="AF55" s="850"/>
      <c r="AG55" s="895"/>
      <c r="AH55" s="918"/>
      <c r="AI55" s="921"/>
      <c r="AJ55" s="850"/>
      <c r="AK55" s="894"/>
      <c r="AL55" s="850"/>
      <c r="AM55" s="850"/>
      <c r="AN55" s="850"/>
      <c r="AO55" s="922"/>
      <c r="AP55" s="923"/>
      <c r="AQ55" s="850"/>
      <c r="AR55" s="850"/>
      <c r="AS55" s="850"/>
      <c r="AT55" s="924"/>
      <c r="AU55" s="922"/>
      <c r="AV55" s="897"/>
      <c r="AW55" s="850"/>
      <c r="AX55" s="900"/>
      <c r="AY55" s="901"/>
      <c r="AZ55" s="932"/>
      <c r="BA55" s="932"/>
      <c r="BB55" s="902"/>
      <c r="BC55" s="903"/>
      <c r="BD55" s="850"/>
      <c r="BE55" s="904"/>
      <c r="BF55" s="905"/>
      <c r="BG55" s="906"/>
      <c r="BH55" s="904"/>
      <c r="BI55" s="904"/>
      <c r="BJ55" s="907"/>
      <c r="BK55" s="907"/>
      <c r="BL55" s="876"/>
      <c r="BM55" s="876"/>
    </row>
    <row r="56" spans="1:65" ht="13.5" customHeight="1">
      <c r="A56" s="825"/>
      <c r="B56" s="827"/>
      <c r="C56" s="850"/>
      <c r="D56" s="850"/>
      <c r="E56" s="850"/>
      <c r="F56" s="850"/>
      <c r="G56" s="894"/>
      <c r="H56" s="894"/>
      <c r="I56" s="893"/>
      <c r="J56" s="893"/>
      <c r="K56" s="893"/>
      <c r="L56" s="850"/>
      <c r="M56" s="895"/>
      <c r="N56" s="896"/>
      <c r="O56" s="896"/>
      <c r="P56" s="894"/>
      <c r="Q56" s="893"/>
      <c r="R56" s="893"/>
      <c r="S56" s="850"/>
      <c r="T56" s="894"/>
      <c r="U56" s="894"/>
      <c r="V56" s="850"/>
      <c r="W56" s="850"/>
      <c r="X56" s="850"/>
      <c r="Y56" s="850"/>
      <c r="Z56" s="850"/>
      <c r="AA56" s="894"/>
      <c r="AB56" s="894"/>
      <c r="AC56" s="850"/>
      <c r="AD56" s="850"/>
      <c r="AE56" s="850"/>
      <c r="AF56" s="850"/>
      <c r="AG56" s="894"/>
      <c r="AH56" s="894"/>
      <c r="AI56" s="850"/>
      <c r="AJ56" s="850"/>
      <c r="AK56" s="894"/>
      <c r="AL56" s="850"/>
      <c r="AM56" s="850"/>
      <c r="AN56" s="850"/>
      <c r="AO56" s="895"/>
      <c r="AP56" s="886"/>
      <c r="AQ56" s="850"/>
      <c r="AR56" s="850"/>
      <c r="AS56" s="850"/>
      <c r="AT56" s="850"/>
      <c r="AU56" s="897"/>
      <c r="AV56" s="898"/>
      <c r="AW56" s="850"/>
      <c r="AX56" s="850"/>
      <c r="AY56" s="899"/>
      <c r="AZ56" s="897"/>
      <c r="BA56" s="850"/>
      <c r="BB56" s="906"/>
      <c r="BC56" s="908"/>
      <c r="BD56" s="827"/>
      <c r="BE56" s="904"/>
      <c r="BF56" s="905"/>
      <c r="BG56" s="906"/>
      <c r="BH56" s="904"/>
      <c r="BI56" s="904"/>
      <c r="BJ56" s="907"/>
      <c r="BK56" s="907"/>
      <c r="BL56" s="825"/>
      <c r="BM56" s="825"/>
    </row>
    <row r="57" spans="1:65" ht="13.5" customHeight="1">
      <c r="A57" s="825"/>
      <c r="B57" s="827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0"/>
      <c r="AK57" s="850"/>
      <c r="AL57" s="850"/>
      <c r="AM57" s="850"/>
      <c r="AN57" s="850"/>
      <c r="AO57" s="850"/>
      <c r="AP57" s="850"/>
      <c r="AQ57" s="850"/>
      <c r="AR57" s="850"/>
      <c r="AS57" s="850"/>
      <c r="AT57" s="850"/>
      <c r="AU57" s="850"/>
      <c r="AV57" s="850"/>
      <c r="AW57" s="850"/>
      <c r="AX57" s="850"/>
      <c r="AY57" s="850"/>
      <c r="AZ57" s="850"/>
      <c r="BA57" s="850"/>
      <c r="BB57" s="897"/>
      <c r="BC57" s="850"/>
      <c r="BD57" s="827"/>
      <c r="BE57" s="904"/>
      <c r="BF57" s="905"/>
      <c r="BG57" s="906"/>
      <c r="BH57" s="904"/>
      <c r="BI57" s="904"/>
      <c r="BJ57" s="907"/>
      <c r="BK57" s="907"/>
      <c r="BL57" s="825"/>
      <c r="BM57" s="825"/>
    </row>
    <row r="58" spans="1:65" ht="12.75">
      <c r="A58" s="825"/>
      <c r="B58" s="827"/>
      <c r="C58" s="917"/>
      <c r="D58" s="916"/>
      <c r="E58" s="909"/>
      <c r="F58" s="917"/>
      <c r="G58" s="916"/>
      <c r="H58" s="909"/>
      <c r="I58" s="917"/>
      <c r="J58" s="917"/>
      <c r="K58" s="917"/>
      <c r="L58" s="909"/>
      <c r="M58" s="909"/>
      <c r="N58" s="917"/>
      <c r="O58" s="916"/>
      <c r="P58" s="909"/>
      <c r="Q58" s="909"/>
      <c r="R58" s="909"/>
      <c r="S58" s="917"/>
      <c r="T58" s="916"/>
      <c r="U58" s="909"/>
      <c r="V58" s="909"/>
      <c r="W58" s="909"/>
      <c r="X58" s="909"/>
      <c r="Y58" s="909"/>
      <c r="Z58" s="909"/>
      <c r="AA58" s="909"/>
      <c r="AB58" s="909"/>
      <c r="AC58" s="909"/>
      <c r="AD58" s="917"/>
      <c r="AE58" s="916"/>
      <c r="AF58" s="909"/>
      <c r="AG58" s="917"/>
      <c r="AH58" s="916"/>
      <c r="AI58" s="909"/>
      <c r="AJ58" s="917"/>
      <c r="AK58" s="917"/>
      <c r="AL58" s="917"/>
      <c r="AM58" s="909"/>
      <c r="AN58" s="909"/>
      <c r="AO58" s="917"/>
      <c r="AP58" s="916"/>
      <c r="AQ58" s="909"/>
      <c r="AR58" s="909"/>
      <c r="AS58" s="917"/>
      <c r="AT58" s="917"/>
      <c r="AU58" s="909"/>
      <c r="AV58" s="909"/>
      <c r="AW58" s="917"/>
      <c r="AX58" s="917"/>
      <c r="AY58" s="909"/>
      <c r="AZ58" s="909"/>
      <c r="BA58" s="909"/>
      <c r="BB58" s="909"/>
      <c r="BC58" s="909"/>
      <c r="BD58" s="910"/>
      <c r="BE58" s="911"/>
      <c r="BF58" s="911"/>
      <c r="BG58" s="911"/>
      <c r="BH58" s="911"/>
      <c r="BI58" s="911"/>
      <c r="BJ58" s="911"/>
      <c r="BK58" s="825"/>
      <c r="BL58" s="825"/>
      <c r="BM58" s="825"/>
    </row>
    <row r="59" spans="1:65" ht="12.75">
      <c r="A59" s="825"/>
      <c r="B59" s="827"/>
      <c r="C59" s="915"/>
      <c r="D59" s="916"/>
      <c r="E59" s="909"/>
      <c r="F59" s="915"/>
      <c r="G59" s="916"/>
      <c r="H59" s="909"/>
      <c r="I59" s="915"/>
      <c r="J59" s="917"/>
      <c r="K59" s="917"/>
      <c r="L59" s="909"/>
      <c r="M59" s="909"/>
      <c r="N59" s="915"/>
      <c r="O59" s="916"/>
      <c r="P59" s="909"/>
      <c r="Q59" s="909"/>
      <c r="R59" s="909"/>
      <c r="S59" s="915"/>
      <c r="T59" s="916"/>
      <c r="U59" s="909"/>
      <c r="V59" s="909"/>
      <c r="W59" s="909"/>
      <c r="X59" s="909"/>
      <c r="Y59" s="909"/>
      <c r="Z59" s="909"/>
      <c r="AA59" s="909"/>
      <c r="AB59" s="909"/>
      <c r="AC59" s="909"/>
      <c r="AD59" s="915"/>
      <c r="AE59" s="916"/>
      <c r="AF59" s="909"/>
      <c r="AG59" s="915"/>
      <c r="AH59" s="916"/>
      <c r="AI59" s="909"/>
      <c r="AJ59" s="915"/>
      <c r="AK59" s="917"/>
      <c r="AL59" s="917"/>
      <c r="AM59" s="909"/>
      <c r="AN59" s="909"/>
      <c r="AO59" s="915"/>
      <c r="AP59" s="916"/>
      <c r="AQ59" s="909"/>
      <c r="AR59" s="909"/>
      <c r="AS59" s="915"/>
      <c r="AT59" s="916"/>
      <c r="AU59" s="909"/>
      <c r="AV59" s="909"/>
      <c r="AW59" s="915"/>
      <c r="AX59" s="916"/>
      <c r="AY59" s="909"/>
      <c r="AZ59" s="909"/>
      <c r="BA59" s="909"/>
      <c r="BB59" s="909"/>
      <c r="BC59" s="909"/>
      <c r="BD59" s="910"/>
      <c r="BE59" s="911"/>
      <c r="BF59" s="910"/>
      <c r="BG59" s="912"/>
      <c r="BH59" s="912"/>
      <c r="BI59" s="912"/>
      <c r="BJ59" s="912"/>
      <c r="BK59" s="825"/>
      <c r="BL59" s="825"/>
      <c r="BM59" s="825"/>
    </row>
    <row r="60" spans="1:62" ht="12.75">
      <c r="A60" s="825"/>
      <c r="B60" s="827"/>
      <c r="C60" s="915"/>
      <c r="D60" s="916"/>
      <c r="E60" s="909"/>
      <c r="F60" s="915"/>
      <c r="G60" s="916"/>
      <c r="H60" s="909"/>
      <c r="I60" s="915"/>
      <c r="J60" s="917"/>
      <c r="K60" s="917"/>
      <c r="L60" s="909"/>
      <c r="M60" s="909"/>
      <c r="N60" s="915"/>
      <c r="O60" s="916"/>
      <c r="P60" s="909"/>
      <c r="Q60" s="909"/>
      <c r="R60" s="909"/>
      <c r="S60" s="915"/>
      <c r="T60" s="916"/>
      <c r="U60" s="909"/>
      <c r="V60" s="909"/>
      <c r="W60" s="909"/>
      <c r="X60" s="909"/>
      <c r="Y60" s="909"/>
      <c r="Z60" s="909"/>
      <c r="AA60" s="909"/>
      <c r="AB60" s="909"/>
      <c r="AC60" s="909"/>
      <c r="AD60" s="915"/>
      <c r="AE60" s="916"/>
      <c r="AF60" s="909"/>
      <c r="AG60" s="915"/>
      <c r="AH60" s="916"/>
      <c r="AI60" s="909"/>
      <c r="AJ60" s="915"/>
      <c r="AK60" s="917"/>
      <c r="AL60" s="917"/>
      <c r="AM60" s="909"/>
      <c r="AN60" s="909"/>
      <c r="AO60" s="915"/>
      <c r="AP60" s="916"/>
      <c r="AQ60" s="909"/>
      <c r="AR60" s="909"/>
      <c r="AS60" s="915"/>
      <c r="AT60" s="916"/>
      <c r="AU60" s="909"/>
      <c r="AV60" s="909"/>
      <c r="AW60" s="915"/>
      <c r="AX60" s="916"/>
      <c r="AY60" s="909"/>
      <c r="AZ60" s="909"/>
      <c r="BA60" s="909"/>
      <c r="BB60" s="909"/>
      <c r="BC60" s="909"/>
      <c r="BD60" s="910"/>
      <c r="BE60" s="911"/>
      <c r="BF60" s="910"/>
      <c r="BG60" s="912"/>
      <c r="BH60" s="912"/>
      <c r="BI60" s="912"/>
      <c r="BJ60" s="912"/>
    </row>
    <row r="61" spans="1:62" ht="12.75">
      <c r="A61" s="825"/>
      <c r="B61" s="827"/>
      <c r="C61" s="915"/>
      <c r="D61" s="916"/>
      <c r="E61" s="909"/>
      <c r="F61" s="915"/>
      <c r="G61" s="916"/>
      <c r="H61" s="909"/>
      <c r="I61" s="915"/>
      <c r="J61" s="917"/>
      <c r="K61" s="917"/>
      <c r="L61" s="909"/>
      <c r="M61" s="909"/>
      <c r="N61" s="915"/>
      <c r="O61" s="916"/>
      <c r="P61" s="909"/>
      <c r="Q61" s="909"/>
      <c r="R61" s="909"/>
      <c r="S61" s="915"/>
      <c r="T61" s="916"/>
      <c r="U61" s="909"/>
      <c r="V61" s="909"/>
      <c r="W61" s="909"/>
      <c r="X61" s="909"/>
      <c r="Y61" s="909"/>
      <c r="Z61" s="909"/>
      <c r="AA61" s="909"/>
      <c r="AB61" s="909"/>
      <c r="AC61" s="909"/>
      <c r="AD61" s="915"/>
      <c r="AE61" s="916"/>
      <c r="AF61" s="909"/>
      <c r="AG61" s="915"/>
      <c r="AH61" s="916"/>
      <c r="AI61" s="909"/>
      <c r="AJ61" s="915"/>
      <c r="AK61" s="917"/>
      <c r="AL61" s="917"/>
      <c r="AM61" s="909"/>
      <c r="AN61" s="909"/>
      <c r="AO61" s="915"/>
      <c r="AP61" s="916"/>
      <c r="AQ61" s="909"/>
      <c r="AR61" s="909"/>
      <c r="AS61" s="915"/>
      <c r="AT61" s="916"/>
      <c r="AU61" s="909"/>
      <c r="AV61" s="909"/>
      <c r="AW61" s="915"/>
      <c r="AX61" s="916"/>
      <c r="AY61" s="909"/>
      <c r="AZ61" s="909"/>
      <c r="BA61" s="909"/>
      <c r="BB61" s="909"/>
      <c r="BC61" s="909"/>
      <c r="BD61" s="910"/>
      <c r="BE61" s="911"/>
      <c r="BF61" s="910"/>
      <c r="BG61" s="912"/>
      <c r="BH61" s="912"/>
      <c r="BI61" s="912"/>
      <c r="BJ61" s="912"/>
    </row>
    <row r="62" spans="1:62" ht="12.75">
      <c r="A62" s="825"/>
      <c r="B62" s="827"/>
      <c r="C62" s="915"/>
      <c r="D62" s="916"/>
      <c r="E62" s="909"/>
      <c r="F62" s="915"/>
      <c r="G62" s="916"/>
      <c r="H62" s="909"/>
      <c r="I62" s="915"/>
      <c r="J62" s="917"/>
      <c r="K62" s="917"/>
      <c r="L62" s="909"/>
      <c r="M62" s="909"/>
      <c r="N62" s="915"/>
      <c r="O62" s="916"/>
      <c r="P62" s="909"/>
      <c r="Q62" s="909"/>
      <c r="R62" s="909"/>
      <c r="S62" s="915"/>
      <c r="T62" s="916"/>
      <c r="U62" s="909"/>
      <c r="V62" s="909"/>
      <c r="W62" s="909"/>
      <c r="X62" s="909"/>
      <c r="Y62" s="909"/>
      <c r="Z62" s="909"/>
      <c r="AA62" s="909"/>
      <c r="AB62" s="909"/>
      <c r="AC62" s="909"/>
      <c r="AD62" s="915"/>
      <c r="AE62" s="916"/>
      <c r="AF62" s="909"/>
      <c r="AG62" s="915"/>
      <c r="AH62" s="916"/>
      <c r="AI62" s="909"/>
      <c r="AJ62" s="915"/>
      <c r="AK62" s="917"/>
      <c r="AL62" s="917"/>
      <c r="AM62" s="909"/>
      <c r="AN62" s="909"/>
      <c r="AO62" s="915"/>
      <c r="AP62" s="916"/>
      <c r="AQ62" s="909"/>
      <c r="AR62" s="909"/>
      <c r="AS62" s="915"/>
      <c r="AT62" s="916"/>
      <c r="AU62" s="909"/>
      <c r="AV62" s="909"/>
      <c r="AW62" s="915"/>
      <c r="AX62" s="916"/>
      <c r="AY62" s="909"/>
      <c r="AZ62" s="909"/>
      <c r="BA62" s="909"/>
      <c r="BB62" s="909"/>
      <c r="BC62" s="909"/>
      <c r="BD62" s="910"/>
      <c r="BE62" s="911"/>
      <c r="BF62" s="910"/>
      <c r="BG62" s="912"/>
      <c r="BH62" s="912"/>
      <c r="BI62" s="912"/>
      <c r="BJ62" s="912"/>
    </row>
    <row r="63" spans="1:62" ht="12.75">
      <c r="A63" s="825"/>
      <c r="B63" s="827"/>
      <c r="C63" s="909"/>
      <c r="D63" s="909"/>
      <c r="E63" s="909"/>
      <c r="F63" s="909"/>
      <c r="G63" s="909"/>
      <c r="H63" s="909"/>
      <c r="I63" s="909"/>
      <c r="J63" s="909"/>
      <c r="K63" s="909"/>
      <c r="L63" s="909"/>
      <c r="M63" s="909"/>
      <c r="N63" s="909"/>
      <c r="O63" s="909"/>
      <c r="P63" s="909"/>
      <c r="Q63" s="909"/>
      <c r="R63" s="909"/>
      <c r="S63" s="909"/>
      <c r="T63" s="909"/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09"/>
      <c r="AL63" s="909"/>
      <c r="AM63" s="909"/>
      <c r="AN63" s="909"/>
      <c r="AO63" s="909"/>
      <c r="AP63" s="909"/>
      <c r="AQ63" s="909"/>
      <c r="AR63" s="909"/>
      <c r="AS63" s="909"/>
      <c r="AT63" s="909"/>
      <c r="AU63" s="909"/>
      <c r="AV63" s="909"/>
      <c r="AW63" s="909"/>
      <c r="AX63" s="909"/>
      <c r="AY63" s="909"/>
      <c r="AZ63" s="909"/>
      <c r="BA63" s="909"/>
      <c r="BB63" s="909"/>
      <c r="BC63" s="909"/>
      <c r="BD63" s="910"/>
      <c r="BE63" s="911"/>
      <c r="BF63" s="913"/>
      <c r="BG63" s="913"/>
      <c r="BH63" s="913"/>
      <c r="BI63" s="913"/>
      <c r="BJ63" s="913"/>
    </row>
    <row r="64" spans="3:55" ht="12.75">
      <c r="C64" s="877"/>
      <c r="D64" s="877"/>
      <c r="E64" s="877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877"/>
      <c r="AA64" s="877"/>
      <c r="AB64" s="877"/>
      <c r="AC64" s="877"/>
      <c r="AD64" s="877"/>
      <c r="AE64" s="877"/>
      <c r="AF64" s="877"/>
      <c r="AG64" s="877"/>
      <c r="AH64" s="877"/>
      <c r="AI64" s="877"/>
      <c r="AJ64" s="877"/>
      <c r="AK64" s="877"/>
      <c r="AL64" s="877"/>
      <c r="AM64" s="877"/>
      <c r="AN64" s="877"/>
      <c r="AO64" s="877"/>
      <c r="AP64" s="877"/>
      <c r="AQ64" s="877"/>
      <c r="AR64" s="877"/>
      <c r="AS64" s="877"/>
      <c r="AT64" s="877"/>
      <c r="AU64" s="877"/>
      <c r="AV64" s="877"/>
      <c r="AW64" s="877"/>
      <c r="AX64" s="877"/>
      <c r="AY64" s="877"/>
      <c r="AZ64" s="877"/>
      <c r="BA64" s="877"/>
      <c r="BB64" s="877"/>
      <c r="BC64" s="877"/>
    </row>
    <row r="74" spans="58:65" ht="12.75">
      <c r="BF74" s="914"/>
      <c r="BG74" s="914"/>
      <c r="BH74" s="914"/>
      <c r="BI74" s="914"/>
      <c r="BJ74" s="914"/>
      <c r="BK74" s="914"/>
      <c r="BL74" s="914"/>
      <c r="BM74" s="914"/>
    </row>
    <row r="75" spans="58:65" ht="12.75">
      <c r="BF75" s="825"/>
      <c r="BG75" s="825"/>
      <c r="BH75" s="825"/>
      <c r="BI75" s="825"/>
      <c r="BJ75" s="825"/>
      <c r="BK75" s="825"/>
      <c r="BL75" s="825"/>
      <c r="BM75" s="825"/>
    </row>
    <row r="76" spans="58:65" ht="12.75">
      <c r="BF76" s="825"/>
      <c r="BG76" s="825"/>
      <c r="BH76" s="825"/>
      <c r="BI76" s="825"/>
      <c r="BJ76" s="825"/>
      <c r="BK76" s="825"/>
      <c r="BL76" s="825"/>
      <c r="BM76" s="825"/>
    </row>
    <row r="77" spans="58:65" ht="12.75">
      <c r="BF77" s="825"/>
      <c r="BG77" s="825"/>
      <c r="BH77" s="825"/>
      <c r="BI77" s="825"/>
      <c r="BJ77" s="825"/>
      <c r="BK77" s="825"/>
      <c r="BL77" s="825"/>
      <c r="BM77" s="825"/>
    </row>
    <row r="80" spans="58:65" ht="12.75">
      <c r="BF80" s="914"/>
      <c r="BG80" s="914"/>
      <c r="BH80" s="914"/>
      <c r="BI80" s="914"/>
      <c r="BJ80" s="914"/>
      <c r="BK80" s="914"/>
      <c r="BL80" s="914"/>
      <c r="BM80" s="914"/>
    </row>
    <row r="81" spans="58:65" ht="12.75">
      <c r="BF81" s="825"/>
      <c r="BG81" s="825"/>
      <c r="BH81" s="825"/>
      <c r="BI81" s="825"/>
      <c r="BJ81" s="825"/>
      <c r="BK81" s="825"/>
      <c r="BL81" s="825"/>
      <c r="BM81" s="825"/>
    </row>
    <row r="82" spans="58:65" ht="12.75">
      <c r="BF82" s="825"/>
      <c r="BG82" s="825"/>
      <c r="BH82" s="825"/>
      <c r="BI82" s="825"/>
      <c r="BJ82" s="825"/>
      <c r="BK82" s="825"/>
      <c r="BL82" s="825"/>
      <c r="BM82" s="825"/>
    </row>
    <row r="83" spans="58:65" ht="12.75">
      <c r="BF83" s="825"/>
      <c r="BG83" s="825"/>
      <c r="BH83" s="825"/>
      <c r="BI83" s="825"/>
      <c r="BJ83" s="825"/>
      <c r="BK83" s="825"/>
      <c r="BL83" s="825"/>
      <c r="BM83" s="825"/>
    </row>
  </sheetData>
  <sheetProtection/>
  <mergeCells count="300">
    <mergeCell ref="AU35:BJ35"/>
    <mergeCell ref="BD37:BM38"/>
    <mergeCell ref="S1:AW1"/>
    <mergeCell ref="Q2:AZ2"/>
    <mergeCell ref="S3:AV3"/>
    <mergeCell ref="BH11:BM11"/>
    <mergeCell ref="AC16:AR16"/>
    <mergeCell ref="L17:BF17"/>
    <mergeCell ref="K18:BL18"/>
    <mergeCell ref="AM22:AS22"/>
    <mergeCell ref="AU22:BM22"/>
    <mergeCell ref="AU23:BF23"/>
    <mergeCell ref="P39:T39"/>
    <mergeCell ref="V39:X39"/>
    <mergeCell ref="J40:J41"/>
    <mergeCell ref="L40:L41"/>
    <mergeCell ref="M40:M41"/>
    <mergeCell ref="N40:N41"/>
    <mergeCell ref="AQ39:AT39"/>
    <mergeCell ref="AV39:AX39"/>
    <mergeCell ref="B39:B44"/>
    <mergeCell ref="C39:F39"/>
    <mergeCell ref="H39:J39"/>
    <mergeCell ref="L39:O39"/>
    <mergeCell ref="BB40:BB41"/>
    <mergeCell ref="BC40:BC41"/>
    <mergeCell ref="Z39:AB39"/>
    <mergeCell ref="AD39:AG39"/>
    <mergeCell ref="AI39:AK39"/>
    <mergeCell ref="AM39:AP39"/>
    <mergeCell ref="BL39:BL44"/>
    <mergeCell ref="BM39:BM44"/>
    <mergeCell ref="C40:C41"/>
    <mergeCell ref="D40:D41"/>
    <mergeCell ref="E40:E41"/>
    <mergeCell ref="F40:F41"/>
    <mergeCell ref="H40:H41"/>
    <mergeCell ref="I40:I41"/>
    <mergeCell ref="AZ39:BC39"/>
    <mergeCell ref="BE39:BE44"/>
    <mergeCell ref="S40:S41"/>
    <mergeCell ref="T40:T41"/>
    <mergeCell ref="BJ39:BJ44"/>
    <mergeCell ref="BK39:BK44"/>
    <mergeCell ref="BF39:BF44"/>
    <mergeCell ref="BG39:BG44"/>
    <mergeCell ref="BH39:BH44"/>
    <mergeCell ref="BI39:BI44"/>
    <mergeCell ref="AZ40:AZ41"/>
    <mergeCell ref="BA40:BA41"/>
    <mergeCell ref="O40:O41"/>
    <mergeCell ref="P40:P41"/>
    <mergeCell ref="Q40:Q41"/>
    <mergeCell ref="R40:R41"/>
    <mergeCell ref="AI40:AI41"/>
    <mergeCell ref="AJ40:AJ41"/>
    <mergeCell ref="V40:V41"/>
    <mergeCell ref="W40:W41"/>
    <mergeCell ref="X40:X41"/>
    <mergeCell ref="Z40:Z41"/>
    <mergeCell ref="AA40:AA41"/>
    <mergeCell ref="AB40:AB41"/>
    <mergeCell ref="AD40:AD41"/>
    <mergeCell ref="AE40:AE41"/>
    <mergeCell ref="AF40:AF41"/>
    <mergeCell ref="AG40:AG41"/>
    <mergeCell ref="AW40:AW41"/>
    <mergeCell ref="AX40:AX41"/>
    <mergeCell ref="AK40:AK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V40:AV41"/>
    <mergeCell ref="M42:M44"/>
    <mergeCell ref="N42:N44"/>
    <mergeCell ref="C42:C44"/>
    <mergeCell ref="D42:D44"/>
    <mergeCell ref="E42:E44"/>
    <mergeCell ref="F42:F44"/>
    <mergeCell ref="G42:G43"/>
    <mergeCell ref="H42:H44"/>
    <mergeCell ref="I42:I44"/>
    <mergeCell ref="J42:J44"/>
    <mergeCell ref="K42:K43"/>
    <mergeCell ref="L42:L44"/>
    <mergeCell ref="Y42:Y43"/>
    <mergeCell ref="Z42:Z44"/>
    <mergeCell ref="O42:O44"/>
    <mergeCell ref="P42:P44"/>
    <mergeCell ref="Q42:Q44"/>
    <mergeCell ref="R42:R44"/>
    <mergeCell ref="AG42:AG44"/>
    <mergeCell ref="AH42:AH43"/>
    <mergeCell ref="S42:S44"/>
    <mergeCell ref="T42:T44"/>
    <mergeCell ref="U42:U43"/>
    <mergeCell ref="V42:V44"/>
    <mergeCell ref="W42:W44"/>
    <mergeCell ref="X42:X44"/>
    <mergeCell ref="AA42:AA44"/>
    <mergeCell ref="AB42:AB44"/>
    <mergeCell ref="AC42:AC43"/>
    <mergeCell ref="AD42:AD44"/>
    <mergeCell ref="AE42:AE44"/>
    <mergeCell ref="AF42:AF44"/>
    <mergeCell ref="AW42:AW44"/>
    <mergeCell ref="AX42:AX44"/>
    <mergeCell ref="AM42:AM44"/>
    <mergeCell ref="AN42:AN44"/>
    <mergeCell ref="AO42:AO44"/>
    <mergeCell ref="AP42:AP44"/>
    <mergeCell ref="AQ42:AQ44"/>
    <mergeCell ref="AR42:AR44"/>
    <mergeCell ref="AS42:AS44"/>
    <mergeCell ref="AT42:AT44"/>
    <mergeCell ref="AU42:AU43"/>
    <mergeCell ref="AV42:AV44"/>
    <mergeCell ref="AI42:AI44"/>
    <mergeCell ref="AJ42:AJ44"/>
    <mergeCell ref="AK42:AK44"/>
    <mergeCell ref="AL42:AL43"/>
    <mergeCell ref="AX45:AX46"/>
    <mergeCell ref="AY45:AY46"/>
    <mergeCell ref="AZ45:AZ46"/>
    <mergeCell ref="BA45:BA46"/>
    <mergeCell ref="BC42:BC44"/>
    <mergeCell ref="B45:B46"/>
    <mergeCell ref="U45:U46"/>
    <mergeCell ref="V45:V46"/>
    <mergeCell ref="AS45:AS46"/>
    <mergeCell ref="AU45:AU46"/>
    <mergeCell ref="BB45:BB46"/>
    <mergeCell ref="BC45:BC46"/>
    <mergeCell ref="AY42:AY43"/>
    <mergeCell ref="AZ42:AZ44"/>
    <mergeCell ref="BA42:BA44"/>
    <mergeCell ref="BB42:BB44"/>
    <mergeCell ref="AV45:AV46"/>
    <mergeCell ref="AW45:AW46"/>
    <mergeCell ref="BK45:BK46"/>
    <mergeCell ref="BL45:BL46"/>
    <mergeCell ref="BM45:BM46"/>
    <mergeCell ref="B47:B48"/>
    <mergeCell ref="U47:U48"/>
    <mergeCell ref="V47:V48"/>
    <mergeCell ref="AN47:AN48"/>
    <mergeCell ref="AO47:AO48"/>
    <mergeCell ref="BI45:BI46"/>
    <mergeCell ref="BJ45:BJ46"/>
    <mergeCell ref="BE45:BE46"/>
    <mergeCell ref="BF45:BF46"/>
    <mergeCell ref="BG45:BG46"/>
    <mergeCell ref="BH45:BH46"/>
    <mergeCell ref="AP47:AP48"/>
    <mergeCell ref="AQ47:AQ48"/>
    <mergeCell ref="AR47:AR48"/>
    <mergeCell ref="AS47:AS48"/>
    <mergeCell ref="AZ47:AZ48"/>
    <mergeCell ref="BA47:BA48"/>
    <mergeCell ref="AX47:AX48"/>
    <mergeCell ref="AY47:AY48"/>
    <mergeCell ref="AV47:AV48"/>
    <mergeCell ref="AW47:AW48"/>
    <mergeCell ref="BB47:BB48"/>
    <mergeCell ref="BC47:BC48"/>
    <mergeCell ref="BM47:BM48"/>
    <mergeCell ref="B49:B50"/>
    <mergeCell ref="R49:R50"/>
    <mergeCell ref="S49:S50"/>
    <mergeCell ref="U49:U50"/>
    <mergeCell ref="V49:V50"/>
    <mergeCell ref="AO49:AO50"/>
    <mergeCell ref="AP49:AP50"/>
    <mergeCell ref="BE47:BE48"/>
    <mergeCell ref="BF47:BF48"/>
    <mergeCell ref="AV49:AV50"/>
    <mergeCell ref="AW49:AW50"/>
    <mergeCell ref="BK47:BK48"/>
    <mergeCell ref="BL47:BL48"/>
    <mergeCell ref="BG47:BG48"/>
    <mergeCell ref="BH47:BH48"/>
    <mergeCell ref="BI47:BI48"/>
    <mergeCell ref="BJ47:BJ48"/>
    <mergeCell ref="AQ49:AQ50"/>
    <mergeCell ref="AR49:AR50"/>
    <mergeCell ref="AS49:AS50"/>
    <mergeCell ref="AU49:AU50"/>
    <mergeCell ref="BI49:BI50"/>
    <mergeCell ref="BJ49:BJ50"/>
    <mergeCell ref="AX49:AX50"/>
    <mergeCell ref="AY49:AY50"/>
    <mergeCell ref="AZ49:AZ50"/>
    <mergeCell ref="BA49:BA50"/>
    <mergeCell ref="BB49:BB50"/>
    <mergeCell ref="BC49:BC50"/>
    <mergeCell ref="BE49:BE50"/>
    <mergeCell ref="BF49:BF50"/>
    <mergeCell ref="BG49:BG50"/>
    <mergeCell ref="BH49:BH50"/>
    <mergeCell ref="BK49:BK50"/>
    <mergeCell ref="BL49:BL50"/>
    <mergeCell ref="BM49:BM50"/>
    <mergeCell ref="B51:B52"/>
    <mergeCell ref="P51:P52"/>
    <mergeCell ref="S51:S52"/>
    <mergeCell ref="U51:U52"/>
    <mergeCell ref="V51:V52"/>
    <mergeCell ref="AL51:AL52"/>
    <mergeCell ref="AM51:AM52"/>
    <mergeCell ref="BF51:BF52"/>
    <mergeCell ref="BG51:BG52"/>
    <mergeCell ref="BH51:BH52"/>
    <mergeCell ref="BI51:BI52"/>
    <mergeCell ref="AE53:AL54"/>
    <mergeCell ref="AN53:AQ54"/>
    <mergeCell ref="AT51:AT52"/>
    <mergeCell ref="BE51:BE52"/>
    <mergeCell ref="AN51:AN52"/>
    <mergeCell ref="AO51:AO52"/>
    <mergeCell ref="AR51:AR52"/>
    <mergeCell ref="AS51:AS52"/>
    <mergeCell ref="F53:J54"/>
    <mergeCell ref="K53:Q54"/>
    <mergeCell ref="R53:X54"/>
    <mergeCell ref="Y53:AD54"/>
    <mergeCell ref="BJ51:BJ52"/>
    <mergeCell ref="BK51:BK52"/>
    <mergeCell ref="BL51:BL52"/>
    <mergeCell ref="BM51:BM52"/>
    <mergeCell ref="AD58:AE58"/>
    <mergeCell ref="AS53:AV54"/>
    <mergeCell ref="AX53:BC54"/>
    <mergeCell ref="AZ55:BA55"/>
    <mergeCell ref="AP51:AP52"/>
    <mergeCell ref="AQ51:AQ52"/>
    <mergeCell ref="M55:O55"/>
    <mergeCell ref="T55:U55"/>
    <mergeCell ref="AA55:AB55"/>
    <mergeCell ref="AH55:AI55"/>
    <mergeCell ref="AO55:AP55"/>
    <mergeCell ref="AT55:AU55"/>
    <mergeCell ref="S59:T59"/>
    <mergeCell ref="C58:D58"/>
    <mergeCell ref="F58:G58"/>
    <mergeCell ref="I58:K58"/>
    <mergeCell ref="N58:O58"/>
    <mergeCell ref="S58:T58"/>
    <mergeCell ref="C59:D59"/>
    <mergeCell ref="F59:G59"/>
    <mergeCell ref="I59:K59"/>
    <mergeCell ref="N59:O59"/>
    <mergeCell ref="AO59:AP59"/>
    <mergeCell ref="AS59:AT59"/>
    <mergeCell ref="AW59:AX59"/>
    <mergeCell ref="AG58:AH58"/>
    <mergeCell ref="AJ58:AL58"/>
    <mergeCell ref="AO58:AP58"/>
    <mergeCell ref="AS58:AT58"/>
    <mergeCell ref="AW58:AX58"/>
    <mergeCell ref="AD60:AE60"/>
    <mergeCell ref="AD59:AE59"/>
    <mergeCell ref="AG59:AH59"/>
    <mergeCell ref="AJ59:AL59"/>
    <mergeCell ref="S61:T61"/>
    <mergeCell ref="C60:D60"/>
    <mergeCell ref="F60:G60"/>
    <mergeCell ref="I60:K60"/>
    <mergeCell ref="N60:O60"/>
    <mergeCell ref="S60:T60"/>
    <mergeCell ref="AD61:AE61"/>
    <mergeCell ref="AG61:AH61"/>
    <mergeCell ref="AJ61:AL61"/>
    <mergeCell ref="AO61:AP61"/>
    <mergeCell ref="C61:D61"/>
    <mergeCell ref="F61:G61"/>
    <mergeCell ref="I61:K61"/>
    <mergeCell ref="N61:O61"/>
    <mergeCell ref="AO62:AP62"/>
    <mergeCell ref="AG60:AH60"/>
    <mergeCell ref="AJ60:AL60"/>
    <mergeCell ref="AO60:AP60"/>
    <mergeCell ref="AS60:AT60"/>
    <mergeCell ref="AW60:AX60"/>
    <mergeCell ref="AS61:AT61"/>
    <mergeCell ref="AW61:AX61"/>
    <mergeCell ref="AS62:AT62"/>
    <mergeCell ref="AW62:AX62"/>
    <mergeCell ref="C62:D62"/>
    <mergeCell ref="F62:G62"/>
    <mergeCell ref="I62:K62"/>
    <mergeCell ref="N62:O62"/>
    <mergeCell ref="S62:T62"/>
    <mergeCell ref="AD62:AE62"/>
    <mergeCell ref="AG62:AH62"/>
    <mergeCell ref="AJ62:AL62"/>
  </mergeCells>
  <printOptions/>
  <pageMargins left="0.1968503937007874" right="0.1968503937007874" top="0.7" bottom="0.2" header="0.29" footer="0.2"/>
  <pageSetup horizontalDpi="600" verticalDpi="600" orientation="landscape" paperSize="9" scale="95" r:id="rId2"/>
  <headerFooter alignWithMargins="0">
    <oddFooter xml:space="preserve">&amp;R&amp;"Times New Roman,обычный"&amp;8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29"/>
  <sheetViews>
    <sheetView view="pageBreakPreview" zoomScaleSheetLayoutView="100" zoomScalePageLayoutView="0" workbookViewId="0" topLeftCell="A1">
      <selection activeCell="AF18" sqref="AF18:AQ19"/>
    </sheetView>
  </sheetViews>
  <sheetFormatPr defaultColWidth="9.125" defaultRowHeight="12.75"/>
  <cols>
    <col min="1" max="1" width="3.125" style="712" customWidth="1"/>
    <col min="2" max="2" width="6.125" style="712" customWidth="1"/>
    <col min="3" max="3" width="2.00390625" style="712" customWidth="1"/>
    <col min="4" max="4" width="2.125" style="712" customWidth="1"/>
    <col min="5" max="5" width="2.375" style="712" customWidth="1"/>
    <col min="6" max="6" width="2.125" style="712" customWidth="1"/>
    <col min="7" max="7" width="3.125" style="712" customWidth="1"/>
    <col min="8" max="8" width="2.625" style="712" customWidth="1"/>
    <col min="9" max="9" width="3.875" style="712" customWidth="1"/>
    <col min="10" max="10" width="2.625" style="712" customWidth="1"/>
    <col min="11" max="12" width="2.50390625" style="712" customWidth="1"/>
    <col min="13" max="13" width="2.125" style="712" customWidth="1"/>
    <col min="14" max="14" width="2.375" style="712" customWidth="1"/>
    <col min="15" max="15" width="2.125" style="712" customWidth="1"/>
    <col min="16" max="16" width="2.875" style="712" customWidth="1"/>
    <col min="17" max="20" width="2.125" style="712" customWidth="1"/>
    <col min="21" max="31" width="2.50390625" style="712" customWidth="1"/>
    <col min="32" max="32" width="4.50390625" style="712" customWidth="1"/>
    <col min="33" max="45" width="2.50390625" style="712" customWidth="1"/>
    <col min="46" max="46" width="3.00390625" style="712" customWidth="1"/>
    <col min="47" max="52" width="2.50390625" style="712" customWidth="1"/>
    <col min="53" max="53" width="3.375" style="712" customWidth="1"/>
    <col min="54" max="56" width="2.50390625" style="712" customWidth="1"/>
    <col min="57" max="16384" width="9.125" style="712" customWidth="1"/>
  </cols>
  <sheetData>
    <row r="1" spans="55:56" ht="6.75" customHeight="1">
      <c r="BC1" s="530"/>
      <c r="BD1" s="530"/>
    </row>
    <row r="2" spans="2:56" ht="15" customHeight="1">
      <c r="B2" s="1009" t="s">
        <v>0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009"/>
      <c r="AR2" s="1009"/>
      <c r="AS2" s="1009"/>
      <c r="AT2" s="1009"/>
      <c r="AU2" s="1009"/>
      <c r="AV2" s="1009"/>
      <c r="AW2" s="1009"/>
      <c r="AX2" s="1009"/>
      <c r="AY2" s="1009"/>
      <c r="AZ2" s="1009"/>
      <c r="BA2" s="1009"/>
      <c r="BB2" s="1009"/>
      <c r="BC2" s="1009"/>
      <c r="BD2" s="531"/>
    </row>
    <row r="3" ht="6" customHeight="1" thickBot="1"/>
    <row r="4" spans="2:56" ht="44.25" customHeight="1" thickBot="1">
      <c r="B4" s="1003" t="s">
        <v>1</v>
      </c>
      <c r="C4" s="1003" t="s">
        <v>2</v>
      </c>
      <c r="D4" s="1003"/>
      <c r="E4" s="1003"/>
      <c r="F4" s="1003"/>
      <c r="G4" s="1010" t="s">
        <v>318</v>
      </c>
      <c r="H4" s="1003" t="s">
        <v>3</v>
      </c>
      <c r="I4" s="1003"/>
      <c r="J4" s="1003"/>
      <c r="K4" s="1003"/>
      <c r="L4" s="1011" t="s">
        <v>322</v>
      </c>
      <c r="M4" s="1004" t="s">
        <v>4</v>
      </c>
      <c r="N4" s="1005"/>
      <c r="O4" s="1005"/>
      <c r="P4" s="1006"/>
      <c r="Q4" s="1002" t="s">
        <v>5</v>
      </c>
      <c r="R4" s="1003"/>
      <c r="S4" s="1003"/>
      <c r="T4" s="1003"/>
      <c r="U4" s="1007" t="s">
        <v>328</v>
      </c>
      <c r="V4" s="1002" t="s">
        <v>6</v>
      </c>
      <c r="W4" s="1003"/>
      <c r="X4" s="1003"/>
      <c r="Y4" s="1003"/>
      <c r="Z4" s="1015" t="s">
        <v>7</v>
      </c>
      <c r="AA4" s="1015"/>
      <c r="AB4" s="1015"/>
      <c r="AC4" s="1015"/>
      <c r="AD4" s="1003" t="s">
        <v>8</v>
      </c>
      <c r="AE4" s="1003"/>
      <c r="AF4" s="1003"/>
      <c r="AG4" s="1003"/>
      <c r="AH4" s="1012" t="s">
        <v>25</v>
      </c>
      <c r="AI4" s="1003" t="s">
        <v>9</v>
      </c>
      <c r="AJ4" s="1003"/>
      <c r="AK4" s="1003"/>
      <c r="AL4" s="1007" t="s">
        <v>20</v>
      </c>
      <c r="AM4" s="1004" t="s">
        <v>10</v>
      </c>
      <c r="AN4" s="1005"/>
      <c r="AO4" s="1005"/>
      <c r="AP4" s="1006"/>
      <c r="AQ4" s="1002" t="s">
        <v>11</v>
      </c>
      <c r="AR4" s="1003"/>
      <c r="AS4" s="1003"/>
      <c r="AT4" s="1003"/>
      <c r="AU4" s="1012" t="s">
        <v>319</v>
      </c>
      <c r="AV4" s="1003" t="s">
        <v>12</v>
      </c>
      <c r="AW4" s="1003"/>
      <c r="AX4" s="1003"/>
      <c r="AY4" s="1010" t="s">
        <v>340</v>
      </c>
      <c r="AZ4" s="1003" t="s">
        <v>13</v>
      </c>
      <c r="BA4" s="1003"/>
      <c r="BB4" s="1003"/>
      <c r="BC4" s="1003"/>
      <c r="BD4" s="532"/>
    </row>
    <row r="5" spans="2:56" ht="78" customHeight="1">
      <c r="B5" s="1003"/>
      <c r="C5" s="406" t="s">
        <v>316</v>
      </c>
      <c r="D5" s="407" t="s">
        <v>317</v>
      </c>
      <c r="E5" s="407" t="s">
        <v>22</v>
      </c>
      <c r="F5" s="489" t="s">
        <v>23</v>
      </c>
      <c r="G5" s="1010"/>
      <c r="H5" s="406" t="s">
        <v>319</v>
      </c>
      <c r="I5" s="407" t="s">
        <v>17</v>
      </c>
      <c r="J5" s="489" t="s">
        <v>320</v>
      </c>
      <c r="K5" s="418" t="s">
        <v>321</v>
      </c>
      <c r="L5" s="1011"/>
      <c r="M5" s="492" t="s">
        <v>323</v>
      </c>
      <c r="N5" s="407" t="s">
        <v>324</v>
      </c>
      <c r="O5" s="407" t="s">
        <v>325</v>
      </c>
      <c r="P5" s="533" t="s">
        <v>326</v>
      </c>
      <c r="Q5" s="494" t="s">
        <v>317</v>
      </c>
      <c r="R5" s="407" t="s">
        <v>22</v>
      </c>
      <c r="S5" s="407" t="s">
        <v>23</v>
      </c>
      <c r="T5" s="534" t="s">
        <v>327</v>
      </c>
      <c r="U5" s="1008"/>
      <c r="V5" s="494" t="s">
        <v>330</v>
      </c>
      <c r="W5" s="407" t="s">
        <v>329</v>
      </c>
      <c r="X5" s="407" t="s">
        <v>331</v>
      </c>
      <c r="Y5" s="534" t="s">
        <v>332</v>
      </c>
      <c r="Z5" s="494" t="s">
        <v>16</v>
      </c>
      <c r="AA5" s="407" t="s">
        <v>333</v>
      </c>
      <c r="AB5" s="407" t="s">
        <v>24</v>
      </c>
      <c r="AC5" s="534" t="s">
        <v>334</v>
      </c>
      <c r="AD5" s="419" t="s">
        <v>335</v>
      </c>
      <c r="AE5" s="407" t="s">
        <v>333</v>
      </c>
      <c r="AF5" s="407" t="s">
        <v>24</v>
      </c>
      <c r="AG5" s="534" t="s">
        <v>336</v>
      </c>
      <c r="AH5" s="1013"/>
      <c r="AI5" s="406" t="s">
        <v>17</v>
      </c>
      <c r="AJ5" s="407" t="s">
        <v>18</v>
      </c>
      <c r="AK5" s="489" t="s">
        <v>19</v>
      </c>
      <c r="AL5" s="1008"/>
      <c r="AM5" s="492" t="s">
        <v>21</v>
      </c>
      <c r="AN5" s="407" t="s">
        <v>14</v>
      </c>
      <c r="AO5" s="407" t="s">
        <v>15</v>
      </c>
      <c r="AP5" s="533" t="s">
        <v>337</v>
      </c>
      <c r="AQ5" s="494" t="s">
        <v>317</v>
      </c>
      <c r="AR5" s="407" t="s">
        <v>338</v>
      </c>
      <c r="AS5" s="407" t="s">
        <v>23</v>
      </c>
      <c r="AT5" s="534" t="s">
        <v>339</v>
      </c>
      <c r="AU5" s="1013"/>
      <c r="AV5" s="406" t="s">
        <v>17</v>
      </c>
      <c r="AW5" s="407" t="s">
        <v>18</v>
      </c>
      <c r="AX5" s="489" t="s">
        <v>26</v>
      </c>
      <c r="AY5" s="1010"/>
      <c r="AZ5" s="406" t="s">
        <v>341</v>
      </c>
      <c r="BA5" s="407" t="s">
        <v>324</v>
      </c>
      <c r="BB5" s="407" t="s">
        <v>325</v>
      </c>
      <c r="BC5" s="489" t="s">
        <v>342</v>
      </c>
      <c r="BD5" s="536"/>
    </row>
    <row r="6" spans="2:56" ht="12.75">
      <c r="B6" s="535"/>
      <c r="C6" s="3">
        <v>1</v>
      </c>
      <c r="D6" s="537">
        <v>2</v>
      </c>
      <c r="E6" s="537">
        <v>3</v>
      </c>
      <c r="F6" s="2">
        <v>4</v>
      </c>
      <c r="G6" s="538">
        <v>5</v>
      </c>
      <c r="H6" s="3">
        <v>6</v>
      </c>
      <c r="I6" s="537">
        <v>7</v>
      </c>
      <c r="J6" s="539">
        <v>8</v>
      </c>
      <c r="K6" s="2">
        <v>9</v>
      </c>
      <c r="L6" s="540">
        <v>10</v>
      </c>
      <c r="M6" s="537">
        <v>11</v>
      </c>
      <c r="N6" s="537">
        <v>12</v>
      </c>
      <c r="O6" s="541">
        <v>13</v>
      </c>
      <c r="P6" s="542">
        <v>14</v>
      </c>
      <c r="Q6" s="537">
        <v>15</v>
      </c>
      <c r="R6" s="537">
        <v>16</v>
      </c>
      <c r="S6" s="2">
        <v>17</v>
      </c>
      <c r="T6" s="538">
        <v>18</v>
      </c>
      <c r="U6" s="3">
        <v>19</v>
      </c>
      <c r="V6" s="595">
        <v>20</v>
      </c>
      <c r="W6" s="537">
        <v>21</v>
      </c>
      <c r="X6" s="2">
        <v>22</v>
      </c>
      <c r="Y6" s="542">
        <v>23</v>
      </c>
      <c r="Z6" s="537">
        <v>24</v>
      </c>
      <c r="AA6" s="537">
        <v>25</v>
      </c>
      <c r="AB6" s="2">
        <v>26</v>
      </c>
      <c r="AC6" s="3">
        <v>27</v>
      </c>
      <c r="AD6" s="537">
        <v>28</v>
      </c>
      <c r="AE6" s="537">
        <v>29</v>
      </c>
      <c r="AF6" s="2">
        <v>30</v>
      </c>
      <c r="AG6" s="538">
        <v>31</v>
      </c>
      <c r="AH6" s="3">
        <v>32</v>
      </c>
      <c r="AI6" s="537">
        <v>33</v>
      </c>
      <c r="AJ6" s="2">
        <v>34</v>
      </c>
      <c r="AK6" s="540">
        <v>35</v>
      </c>
      <c r="AL6" s="543">
        <v>36</v>
      </c>
      <c r="AM6" s="537">
        <v>37</v>
      </c>
      <c r="AN6" s="537">
        <v>38</v>
      </c>
      <c r="AO6" s="541">
        <v>39</v>
      </c>
      <c r="AP6" s="542">
        <v>40</v>
      </c>
      <c r="AQ6" s="537">
        <v>41</v>
      </c>
      <c r="AR6" s="537">
        <v>42</v>
      </c>
      <c r="AS6" s="2">
        <v>43</v>
      </c>
      <c r="AT6" s="538">
        <v>44</v>
      </c>
      <c r="AU6" s="3">
        <v>45</v>
      </c>
      <c r="AV6" s="537">
        <v>46</v>
      </c>
      <c r="AW6" s="2">
        <v>47</v>
      </c>
      <c r="AX6" s="538">
        <v>48</v>
      </c>
      <c r="AY6" s="3">
        <v>49</v>
      </c>
      <c r="AZ6" s="537">
        <v>50</v>
      </c>
      <c r="BA6" s="537">
        <v>51</v>
      </c>
      <c r="BB6" s="2">
        <v>52</v>
      </c>
      <c r="BD6" s="544"/>
    </row>
    <row r="7" spans="2:56" ht="13.5" customHeight="1">
      <c r="B7" s="405">
        <v>1</v>
      </c>
      <c r="C7" s="406"/>
      <c r="D7" s="407"/>
      <c r="E7" s="407"/>
      <c r="F7" s="489"/>
      <c r="G7" s="405"/>
      <c r="H7" s="406"/>
      <c r="I7" s="490">
        <v>14</v>
      </c>
      <c r="K7" s="489"/>
      <c r="L7" s="491"/>
      <c r="M7" s="492"/>
      <c r="N7" s="407"/>
      <c r="O7" s="407"/>
      <c r="P7" s="497"/>
      <c r="Q7" s="407" t="s">
        <v>28</v>
      </c>
      <c r="R7" s="407" t="s">
        <v>28</v>
      </c>
      <c r="S7" s="489" t="s">
        <v>28</v>
      </c>
      <c r="T7" s="405" t="s">
        <v>27</v>
      </c>
      <c r="U7" s="496" t="s">
        <v>27</v>
      </c>
      <c r="V7" s="713"/>
      <c r="W7" s="494"/>
      <c r="X7" s="407"/>
      <c r="Y7" s="489"/>
      <c r="Z7" s="495"/>
      <c r="AA7" s="407"/>
      <c r="AB7" s="407"/>
      <c r="AC7" s="489"/>
      <c r="AD7" s="406"/>
      <c r="AE7" s="407"/>
      <c r="AF7" s="407">
        <v>18</v>
      </c>
      <c r="AG7" s="489"/>
      <c r="AH7" s="405"/>
      <c r="AI7" s="406"/>
      <c r="AJ7" s="407"/>
      <c r="AK7" s="489"/>
      <c r="AL7" s="496"/>
      <c r="AM7" s="492"/>
      <c r="AN7" s="407" t="s">
        <v>28</v>
      </c>
      <c r="AO7" s="407" t="s">
        <v>28</v>
      </c>
      <c r="AP7" s="497" t="s">
        <v>28</v>
      </c>
      <c r="AQ7" s="494" t="s">
        <v>28</v>
      </c>
      <c r="AR7" s="407" t="s">
        <v>28</v>
      </c>
      <c r="AS7" s="407" t="s">
        <v>29</v>
      </c>
      <c r="AT7" s="489" t="s">
        <v>27</v>
      </c>
      <c r="AU7" s="405" t="s">
        <v>27</v>
      </c>
      <c r="AV7" s="498" t="s">
        <v>27</v>
      </c>
      <c r="AW7" s="499" t="s">
        <v>27</v>
      </c>
      <c r="AX7" s="408" t="s">
        <v>27</v>
      </c>
      <c r="AY7" s="405" t="s">
        <v>27</v>
      </c>
      <c r="AZ7" s="498" t="s">
        <v>27</v>
      </c>
      <c r="BA7" s="499" t="s">
        <v>27</v>
      </c>
      <c r="BB7" s="499" t="s">
        <v>27</v>
      </c>
      <c r="BC7" s="408"/>
      <c r="BD7" s="405"/>
    </row>
    <row r="8" spans="2:59" ht="15" customHeight="1" thickBot="1">
      <c r="B8" s="405">
        <v>2</v>
      </c>
      <c r="C8" s="406"/>
      <c r="D8" s="407"/>
      <c r="E8" s="407"/>
      <c r="F8" s="489"/>
      <c r="G8" s="405"/>
      <c r="H8" s="406"/>
      <c r="I8" s="490">
        <v>13</v>
      </c>
      <c r="K8" s="489"/>
      <c r="L8" s="491"/>
      <c r="M8" s="492"/>
      <c r="N8" s="407"/>
      <c r="O8" s="493"/>
      <c r="P8" s="494" t="s">
        <v>30</v>
      </c>
      <c r="Q8" s="407" t="s">
        <v>30</v>
      </c>
      <c r="R8" s="407" t="s">
        <v>30</v>
      </c>
      <c r="S8" s="489" t="s">
        <v>30</v>
      </c>
      <c r="T8" s="405" t="s">
        <v>27</v>
      </c>
      <c r="U8" s="496" t="s">
        <v>27</v>
      </c>
      <c r="V8" s="713"/>
      <c r="W8" s="494"/>
      <c r="X8" s="407"/>
      <c r="Y8" s="489"/>
      <c r="Z8" s="495"/>
      <c r="AA8" s="407"/>
      <c r="AB8" s="545"/>
      <c r="AC8" s="489"/>
      <c r="AD8" s="406"/>
      <c r="AE8" s="407"/>
      <c r="AF8" s="407">
        <v>15.5</v>
      </c>
      <c r="AG8" s="489"/>
      <c r="AH8" s="405"/>
      <c r="AI8" s="406"/>
      <c r="AJ8" s="407"/>
      <c r="AK8" s="407" t="s">
        <v>30</v>
      </c>
      <c r="AL8" s="496" t="s">
        <v>30</v>
      </c>
      <c r="AM8" s="492" t="s">
        <v>30</v>
      </c>
      <c r="AN8" s="407" t="s">
        <v>30</v>
      </c>
      <c r="AO8" s="407" t="s">
        <v>30</v>
      </c>
      <c r="AP8" s="497" t="s">
        <v>30</v>
      </c>
      <c r="AQ8" s="494" t="s">
        <v>30</v>
      </c>
      <c r="AR8" s="553" t="s">
        <v>380</v>
      </c>
      <c r="AS8" s="407" t="s">
        <v>29</v>
      </c>
      <c r="AT8" s="489" t="s">
        <v>27</v>
      </c>
      <c r="AU8" s="405" t="s">
        <v>27</v>
      </c>
      <c r="AV8" s="498" t="s">
        <v>27</v>
      </c>
      <c r="AW8" s="499" t="s">
        <v>27</v>
      </c>
      <c r="AX8" s="408" t="s">
        <v>27</v>
      </c>
      <c r="AY8" s="405" t="s">
        <v>27</v>
      </c>
      <c r="AZ8" s="498" t="s">
        <v>27</v>
      </c>
      <c r="BA8" s="499" t="s">
        <v>27</v>
      </c>
      <c r="BB8" s="499" t="s">
        <v>27</v>
      </c>
      <c r="BC8" s="408"/>
      <c r="BD8" s="405"/>
      <c r="BG8" s="714"/>
    </row>
    <row r="9" spans="2:56" ht="13.5" customHeight="1" thickBot="1">
      <c r="B9" s="546">
        <v>3</v>
      </c>
      <c r="C9" s="547"/>
      <c r="D9" s="548"/>
      <c r="E9" s="548"/>
      <c r="F9" s="549"/>
      <c r="G9" s="546"/>
      <c r="H9" s="548"/>
      <c r="I9" s="550">
        <v>10.5</v>
      </c>
      <c r="J9" s="551"/>
      <c r="K9" s="552"/>
      <c r="L9" s="715"/>
      <c r="M9" s="553" t="s">
        <v>380</v>
      </c>
      <c r="N9" s="555" t="s">
        <v>30</v>
      </c>
      <c r="O9" s="556" t="s">
        <v>30</v>
      </c>
      <c r="P9" s="557" t="s">
        <v>30</v>
      </c>
      <c r="Q9" s="548" t="s">
        <v>30</v>
      </c>
      <c r="R9" s="548" t="s">
        <v>30</v>
      </c>
      <c r="S9" s="549" t="s">
        <v>30</v>
      </c>
      <c r="T9" s="546" t="s">
        <v>27</v>
      </c>
      <c r="U9" s="559" t="s">
        <v>27</v>
      </c>
      <c r="V9" s="716"/>
      <c r="W9" s="596"/>
      <c r="X9" s="548"/>
      <c r="Y9" s="549"/>
      <c r="Z9" s="558"/>
      <c r="AA9" s="704">
        <v>6</v>
      </c>
      <c r="AB9" s="553" t="s">
        <v>29</v>
      </c>
      <c r="AC9" s="547" t="s">
        <v>30</v>
      </c>
      <c r="AD9" s="547" t="s">
        <v>30</v>
      </c>
      <c r="AE9" s="548" t="s">
        <v>30</v>
      </c>
      <c r="AF9" s="548" t="s">
        <v>30</v>
      </c>
      <c r="AG9" s="549" t="s">
        <v>30</v>
      </c>
      <c r="AH9" s="546" t="s">
        <v>30</v>
      </c>
      <c r="AI9" s="547" t="s">
        <v>30</v>
      </c>
      <c r="AJ9" s="548" t="s">
        <v>30</v>
      </c>
      <c r="AK9" s="549" t="s">
        <v>30</v>
      </c>
      <c r="AL9" s="559" t="s">
        <v>30</v>
      </c>
      <c r="AM9" s="553" t="s">
        <v>30</v>
      </c>
      <c r="AN9" s="554" t="s">
        <v>30</v>
      </c>
      <c r="AO9" s="554" t="s">
        <v>30</v>
      </c>
      <c r="AP9" s="560" t="s">
        <v>30</v>
      </c>
      <c r="AQ9" s="548" t="s">
        <v>31</v>
      </c>
      <c r="AR9" s="548" t="s">
        <v>31</v>
      </c>
      <c r="AS9" s="548" t="s">
        <v>31</v>
      </c>
      <c r="AT9" s="548"/>
      <c r="AU9" s="546"/>
      <c r="AV9" s="561"/>
      <c r="AW9" s="562"/>
      <c r="AX9" s="563"/>
      <c r="AY9" s="546"/>
      <c r="AZ9" s="561"/>
      <c r="BA9" s="562"/>
      <c r="BB9" s="562"/>
      <c r="BC9" s="563"/>
      <c r="BD9" s="546"/>
    </row>
    <row r="10" spans="2:56" ht="7.5" customHeight="1"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418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</row>
    <row r="11" spans="2:56" ht="9.75" customHeight="1">
      <c r="B11" s="1014" t="s">
        <v>32</v>
      </c>
      <c r="C11" s="1014"/>
      <c r="D11" s="1014"/>
      <c r="E11" s="1014"/>
      <c r="F11" s="1014"/>
      <c r="G11" s="1014"/>
      <c r="H11" s="1014"/>
      <c r="I11" s="1014"/>
      <c r="J11" s="565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</row>
    <row r="12" spans="2:56" ht="30.75" customHeight="1">
      <c r="B12" s="998" t="s">
        <v>33</v>
      </c>
      <c r="C12" s="998"/>
      <c r="D12" s="998"/>
      <c r="E12" s="998"/>
      <c r="F12" s="998"/>
      <c r="G12" s="999" t="s">
        <v>34</v>
      </c>
      <c r="H12" s="999"/>
      <c r="I12" s="999"/>
      <c r="J12" s="999"/>
      <c r="K12" s="999"/>
      <c r="L12" s="999"/>
      <c r="M12" s="999"/>
      <c r="N12" s="999"/>
      <c r="O12" s="999" t="s">
        <v>35</v>
      </c>
      <c r="P12" s="999"/>
      <c r="Q12" s="999"/>
      <c r="R12" s="999"/>
      <c r="S12" s="999"/>
      <c r="T12" s="999"/>
      <c r="U12" s="999"/>
      <c r="V12" s="998" t="s">
        <v>36</v>
      </c>
      <c r="W12" s="998"/>
      <c r="X12" s="998"/>
      <c r="Y12" s="998"/>
      <c r="Z12" s="998"/>
      <c r="AA12" s="998"/>
      <c r="AB12" s="998"/>
      <c r="AC12" s="999" t="s">
        <v>37</v>
      </c>
      <c r="AD12" s="999"/>
      <c r="AE12" s="999"/>
      <c r="AF12" s="999"/>
      <c r="AG12" s="999"/>
      <c r="AH12" s="1001" t="s">
        <v>38</v>
      </c>
      <c r="AI12" s="1001"/>
      <c r="AJ12" s="1001"/>
      <c r="AK12" s="1001"/>
      <c r="AL12" s="1001"/>
      <c r="AM12" s="1001"/>
      <c r="AN12" s="1001"/>
      <c r="AO12" s="1001"/>
      <c r="AP12" s="1001"/>
      <c r="AQ12" s="1001"/>
      <c r="AR12" s="1001"/>
      <c r="AS12" s="1001"/>
      <c r="AT12" s="1001"/>
      <c r="AU12" s="1001"/>
      <c r="AV12" s="1001"/>
      <c r="AW12" s="1001"/>
      <c r="AX12" s="1001"/>
      <c r="AY12" s="1001"/>
      <c r="AZ12" s="1001"/>
      <c r="BA12" s="1001"/>
      <c r="BB12" s="1001"/>
      <c r="BC12" s="996"/>
      <c r="BD12" s="996"/>
    </row>
    <row r="13" spans="2:56" ht="8.25" customHeight="1"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 t="s">
        <v>361</v>
      </c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564"/>
      <c r="BC13" s="564"/>
      <c r="BD13" s="564"/>
    </row>
    <row r="14" spans="2:56" ht="12.75" customHeight="1">
      <c r="B14" s="531"/>
      <c r="C14" s="987"/>
      <c r="D14" s="987"/>
      <c r="E14" s="987"/>
      <c r="F14" s="531"/>
      <c r="G14" s="531"/>
      <c r="H14" s="531"/>
      <c r="I14" s="997" t="s">
        <v>29</v>
      </c>
      <c r="J14" s="997"/>
      <c r="K14" s="997"/>
      <c r="L14" s="997"/>
      <c r="M14" s="531"/>
      <c r="N14" s="531"/>
      <c r="O14" s="531"/>
      <c r="P14" s="987" t="s">
        <v>28</v>
      </c>
      <c r="Q14" s="987"/>
      <c r="R14" s="987"/>
      <c r="S14" s="566"/>
      <c r="T14" s="566"/>
      <c r="U14" s="531"/>
      <c r="V14" s="531"/>
      <c r="W14" s="987" t="s">
        <v>30</v>
      </c>
      <c r="X14" s="987"/>
      <c r="Y14" s="987"/>
      <c r="Z14" s="528"/>
      <c r="AA14" s="531"/>
      <c r="AB14" s="531"/>
      <c r="AC14" s="566"/>
      <c r="AD14" s="987" t="s">
        <v>31</v>
      </c>
      <c r="AE14" s="987"/>
      <c r="AF14" s="987"/>
      <c r="AG14" s="531"/>
      <c r="AH14" s="531"/>
      <c r="AI14" s="531"/>
      <c r="AJ14" s="987" t="s">
        <v>27</v>
      </c>
      <c r="AK14" s="987"/>
      <c r="AL14" s="987"/>
      <c r="AM14" s="531"/>
      <c r="AN14" s="531"/>
      <c r="AO14" s="531"/>
      <c r="AP14" s="528"/>
      <c r="AQ14" s="989"/>
      <c r="AR14" s="989"/>
      <c r="AS14" s="989"/>
      <c r="AT14" s="528"/>
      <c r="AU14" s="528"/>
      <c r="AV14" s="528"/>
      <c r="AW14" s="528"/>
      <c r="AX14" s="1000"/>
      <c r="AY14" s="1000"/>
      <c r="AZ14" s="1000"/>
      <c r="BA14" s="528"/>
      <c r="BB14" s="531"/>
      <c r="BC14" s="531"/>
      <c r="BD14" s="531"/>
    </row>
    <row r="15" spans="2:56" ht="12.75" customHeight="1">
      <c r="B15" s="531"/>
      <c r="C15" s="528"/>
      <c r="D15" s="528"/>
      <c r="E15" s="528"/>
      <c r="F15" s="531"/>
      <c r="G15" s="531"/>
      <c r="H15" s="531"/>
      <c r="I15" s="567"/>
      <c r="J15" s="567"/>
      <c r="K15" s="528"/>
      <c r="L15" s="528"/>
      <c r="M15" s="531"/>
      <c r="N15" s="531"/>
      <c r="O15" s="531"/>
      <c r="P15" s="528"/>
      <c r="Q15" s="528"/>
      <c r="R15" s="528"/>
      <c r="S15" s="566"/>
      <c r="T15" s="566"/>
      <c r="U15" s="531"/>
      <c r="V15" s="531"/>
      <c r="W15" s="528"/>
      <c r="X15" s="528"/>
      <c r="Y15" s="528"/>
      <c r="Z15" s="528"/>
      <c r="AA15" s="531"/>
      <c r="AB15" s="531"/>
      <c r="AC15" s="566"/>
      <c r="AD15" s="528"/>
      <c r="AE15" s="528"/>
      <c r="AF15" s="528"/>
      <c r="AG15" s="531"/>
      <c r="AH15" s="531"/>
      <c r="AI15" s="531"/>
      <c r="AJ15" s="528"/>
      <c r="AK15" s="528"/>
      <c r="AL15" s="528"/>
      <c r="AM15" s="531"/>
      <c r="AN15" s="531"/>
      <c r="AO15" s="531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66"/>
      <c r="BB15" s="531"/>
      <c r="BC15" s="531"/>
      <c r="BD15" s="531"/>
    </row>
    <row r="16" spans="2:56" ht="15"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6"/>
      <c r="Q16" s="566"/>
      <c r="R16" s="566"/>
      <c r="S16" s="564"/>
      <c r="T16" s="564"/>
      <c r="U16" s="564"/>
      <c r="V16" s="564"/>
      <c r="W16" s="988" t="s">
        <v>39</v>
      </c>
      <c r="X16" s="988"/>
      <c r="Y16" s="988"/>
      <c r="Z16" s="988"/>
      <c r="AA16" s="988"/>
      <c r="AB16" s="988"/>
      <c r="AC16" s="988"/>
      <c r="AD16" s="988"/>
      <c r="AE16" s="988"/>
      <c r="AF16" s="988"/>
      <c r="AG16" s="988"/>
      <c r="AH16" s="988"/>
      <c r="AI16" s="988"/>
      <c r="AJ16" s="988"/>
      <c r="AK16" s="988"/>
      <c r="AL16" s="988"/>
      <c r="AM16" s="988"/>
      <c r="AN16" s="988"/>
      <c r="AO16" s="988"/>
      <c r="AP16" s="988"/>
      <c r="AQ16" s="988"/>
      <c r="AR16" s="988"/>
      <c r="AS16" s="988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</row>
    <row r="17" ht="6.75" customHeight="1"/>
    <row r="18" spans="2:59" ht="12.75" customHeight="1">
      <c r="B18" s="980" t="s">
        <v>40</v>
      </c>
      <c r="C18" s="985" t="s">
        <v>33</v>
      </c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5"/>
      <c r="U18" s="985"/>
      <c r="V18" s="985"/>
      <c r="W18" s="985"/>
      <c r="X18" s="985"/>
      <c r="Y18" s="985"/>
      <c r="Z18" s="985"/>
      <c r="AA18" s="985"/>
      <c r="AB18" s="984" t="s">
        <v>41</v>
      </c>
      <c r="AC18" s="984"/>
      <c r="AD18" s="984"/>
      <c r="AE18" s="984"/>
      <c r="AF18" s="986" t="s">
        <v>42</v>
      </c>
      <c r="AG18" s="986"/>
      <c r="AH18" s="986"/>
      <c r="AI18" s="986"/>
      <c r="AJ18" s="986"/>
      <c r="AK18" s="986"/>
      <c r="AL18" s="986"/>
      <c r="AM18" s="986"/>
      <c r="AN18" s="986"/>
      <c r="AO18" s="986"/>
      <c r="AP18" s="986"/>
      <c r="AQ18" s="986"/>
      <c r="AR18" s="984" t="s">
        <v>43</v>
      </c>
      <c r="AS18" s="984"/>
      <c r="AT18" s="984"/>
      <c r="AU18" s="984"/>
      <c r="AV18" s="984"/>
      <c r="AW18" s="984"/>
      <c r="AX18" s="984"/>
      <c r="AY18" s="984" t="s">
        <v>44</v>
      </c>
      <c r="AZ18" s="984"/>
      <c r="BA18" s="984"/>
      <c r="BB18" s="980" t="s">
        <v>45</v>
      </c>
      <c r="BC18" s="980"/>
      <c r="BD18" s="980"/>
      <c r="BG18" s="717"/>
    </row>
    <row r="19" spans="2:56" ht="15" customHeight="1" thickBot="1">
      <c r="B19" s="980"/>
      <c r="C19" s="985"/>
      <c r="D19" s="985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W19" s="985"/>
      <c r="X19" s="985"/>
      <c r="Y19" s="985"/>
      <c r="Z19" s="985"/>
      <c r="AA19" s="985"/>
      <c r="AB19" s="984"/>
      <c r="AC19" s="984"/>
      <c r="AD19" s="984"/>
      <c r="AE19" s="984"/>
      <c r="AF19" s="986"/>
      <c r="AG19" s="986"/>
      <c r="AH19" s="986"/>
      <c r="AI19" s="986"/>
      <c r="AJ19" s="986"/>
      <c r="AK19" s="986"/>
      <c r="AL19" s="986"/>
      <c r="AM19" s="986"/>
      <c r="AN19" s="986"/>
      <c r="AO19" s="986"/>
      <c r="AP19" s="986"/>
      <c r="AQ19" s="986"/>
      <c r="AR19" s="984"/>
      <c r="AS19" s="984"/>
      <c r="AT19" s="984"/>
      <c r="AU19" s="984"/>
      <c r="AV19" s="984"/>
      <c r="AW19" s="984"/>
      <c r="AX19" s="984"/>
      <c r="AY19" s="984"/>
      <c r="AZ19" s="984"/>
      <c r="BA19" s="984"/>
      <c r="BB19" s="980"/>
      <c r="BC19" s="980"/>
      <c r="BD19" s="980"/>
    </row>
    <row r="20" spans="2:56" ht="10.5" customHeight="1" thickBot="1">
      <c r="B20" s="980"/>
      <c r="C20" s="985"/>
      <c r="D20" s="985"/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5"/>
      <c r="S20" s="985"/>
      <c r="T20" s="985"/>
      <c r="U20" s="985"/>
      <c r="V20" s="985"/>
      <c r="W20" s="985"/>
      <c r="X20" s="985"/>
      <c r="Y20" s="985"/>
      <c r="Z20" s="985"/>
      <c r="AA20" s="985"/>
      <c r="AB20" s="984"/>
      <c r="AC20" s="984"/>
      <c r="AD20" s="984"/>
      <c r="AE20" s="984"/>
      <c r="AF20" s="980" t="s">
        <v>46</v>
      </c>
      <c r="AG20" s="980"/>
      <c r="AH20" s="980"/>
      <c r="AI20" s="980"/>
      <c r="AJ20" s="990" t="s">
        <v>399</v>
      </c>
      <c r="AK20" s="991"/>
      <c r="AL20" s="991"/>
      <c r="AM20" s="991"/>
      <c r="AN20" s="991"/>
      <c r="AO20" s="991"/>
      <c r="AP20" s="991"/>
      <c r="AQ20" s="992"/>
      <c r="AR20" s="984"/>
      <c r="AS20" s="984"/>
      <c r="AT20" s="984"/>
      <c r="AU20" s="984"/>
      <c r="AV20" s="984"/>
      <c r="AW20" s="984"/>
      <c r="AX20" s="984"/>
      <c r="AY20" s="984"/>
      <c r="AZ20" s="984"/>
      <c r="BA20" s="984"/>
      <c r="BB20" s="980"/>
      <c r="BC20" s="980"/>
      <c r="BD20" s="980"/>
    </row>
    <row r="21" spans="2:56" ht="68.25" customHeight="1" thickBot="1">
      <c r="B21" s="980"/>
      <c r="C21" s="980" t="s">
        <v>47</v>
      </c>
      <c r="D21" s="980"/>
      <c r="E21" s="980"/>
      <c r="F21" s="980"/>
      <c r="G21" s="980"/>
      <c r="H21" s="980"/>
      <c r="I21" s="980"/>
      <c r="J21" s="980"/>
      <c r="K21" s="980"/>
      <c r="L21" s="980" t="s">
        <v>48</v>
      </c>
      <c r="M21" s="980"/>
      <c r="N21" s="980"/>
      <c r="O21" s="980"/>
      <c r="P21" s="980"/>
      <c r="Q21" s="980"/>
      <c r="R21" s="980"/>
      <c r="S21" s="980"/>
      <c r="T21" s="980" t="s">
        <v>49</v>
      </c>
      <c r="U21" s="980"/>
      <c r="V21" s="980"/>
      <c r="W21" s="980"/>
      <c r="X21" s="980"/>
      <c r="Y21" s="980"/>
      <c r="Z21" s="980"/>
      <c r="AA21" s="980"/>
      <c r="AB21" s="984"/>
      <c r="AC21" s="984"/>
      <c r="AD21" s="984"/>
      <c r="AE21" s="984"/>
      <c r="AF21" s="980"/>
      <c r="AG21" s="980"/>
      <c r="AH21" s="980"/>
      <c r="AI21" s="980"/>
      <c r="AJ21" s="993"/>
      <c r="AK21" s="994"/>
      <c r="AL21" s="994"/>
      <c r="AM21" s="994"/>
      <c r="AN21" s="994"/>
      <c r="AO21" s="994"/>
      <c r="AP21" s="994"/>
      <c r="AQ21" s="995"/>
      <c r="AR21" s="984"/>
      <c r="AS21" s="984"/>
      <c r="AT21" s="984"/>
      <c r="AU21" s="984"/>
      <c r="AV21" s="984"/>
      <c r="AW21" s="984"/>
      <c r="AX21" s="984"/>
      <c r="AY21" s="984"/>
      <c r="AZ21" s="984"/>
      <c r="BA21" s="984"/>
      <c r="BB21" s="980"/>
      <c r="BC21" s="980"/>
      <c r="BD21" s="980"/>
    </row>
    <row r="22" spans="2:56" ht="12.75">
      <c r="B22" s="980"/>
      <c r="C22" s="968" t="s">
        <v>50</v>
      </c>
      <c r="D22" s="968"/>
      <c r="E22" s="968"/>
      <c r="F22" s="968"/>
      <c r="G22" s="969" t="s">
        <v>51</v>
      </c>
      <c r="H22" s="969"/>
      <c r="I22" s="969"/>
      <c r="J22" s="969"/>
      <c r="K22" s="969"/>
      <c r="L22" s="968" t="s">
        <v>50</v>
      </c>
      <c r="M22" s="968"/>
      <c r="N22" s="968"/>
      <c r="O22" s="968"/>
      <c r="P22" s="969" t="s">
        <v>51</v>
      </c>
      <c r="Q22" s="969"/>
      <c r="R22" s="969"/>
      <c r="S22" s="969"/>
      <c r="T22" s="968" t="s">
        <v>50</v>
      </c>
      <c r="U22" s="968"/>
      <c r="V22" s="968"/>
      <c r="W22" s="968"/>
      <c r="X22" s="969" t="s">
        <v>51</v>
      </c>
      <c r="Y22" s="969"/>
      <c r="Z22" s="969"/>
      <c r="AA22" s="969"/>
      <c r="AB22" s="971" t="s">
        <v>50</v>
      </c>
      <c r="AC22" s="971"/>
      <c r="AD22" s="971"/>
      <c r="AE22" s="971"/>
      <c r="AF22" s="971" t="s">
        <v>50</v>
      </c>
      <c r="AG22" s="971"/>
      <c r="AH22" s="971"/>
      <c r="AI22" s="971"/>
      <c r="AJ22" s="981" t="s">
        <v>50</v>
      </c>
      <c r="AK22" s="982"/>
      <c r="AL22" s="982"/>
      <c r="AM22" s="982"/>
      <c r="AN22" s="982"/>
      <c r="AO22" s="982"/>
      <c r="AP22" s="982"/>
      <c r="AQ22" s="983"/>
      <c r="AR22" s="971" t="s">
        <v>50</v>
      </c>
      <c r="AS22" s="971"/>
      <c r="AT22" s="971"/>
      <c r="AU22" s="971"/>
      <c r="AV22" s="971"/>
      <c r="AW22" s="971"/>
      <c r="AX22" s="971"/>
      <c r="AY22" s="971" t="s">
        <v>50</v>
      </c>
      <c r="AZ22" s="971"/>
      <c r="BA22" s="971"/>
      <c r="BB22" s="971" t="s">
        <v>50</v>
      </c>
      <c r="BC22" s="971"/>
      <c r="BD22" s="971"/>
    </row>
    <row r="23" spans="2:56" ht="12.75">
      <c r="B23" s="409" t="s">
        <v>52</v>
      </c>
      <c r="C23" s="968">
        <f>L23+T23</f>
        <v>32</v>
      </c>
      <c r="D23" s="968"/>
      <c r="E23" s="968"/>
      <c r="F23" s="968"/>
      <c r="G23" s="969">
        <f>P23+X23</f>
        <v>1152</v>
      </c>
      <c r="H23" s="969"/>
      <c r="I23" s="969"/>
      <c r="J23" s="969"/>
      <c r="K23" s="969"/>
      <c r="L23" s="968">
        <v>14</v>
      </c>
      <c r="M23" s="968"/>
      <c r="N23" s="968"/>
      <c r="O23" s="968"/>
      <c r="P23" s="969">
        <f>L23*36</f>
        <v>504</v>
      </c>
      <c r="Q23" s="969"/>
      <c r="R23" s="969"/>
      <c r="S23" s="969"/>
      <c r="T23" s="968">
        <v>18</v>
      </c>
      <c r="U23" s="968"/>
      <c r="V23" s="968"/>
      <c r="W23" s="968"/>
      <c r="X23" s="969">
        <f>T23*36</f>
        <v>648</v>
      </c>
      <c r="Y23" s="969"/>
      <c r="Z23" s="969"/>
      <c r="AA23" s="969"/>
      <c r="AB23" s="971">
        <v>1</v>
      </c>
      <c r="AC23" s="971"/>
      <c r="AD23" s="971"/>
      <c r="AE23" s="971"/>
      <c r="AF23" s="971">
        <v>8</v>
      </c>
      <c r="AG23" s="971"/>
      <c r="AH23" s="971"/>
      <c r="AI23" s="971"/>
      <c r="AJ23" s="974"/>
      <c r="AK23" s="975"/>
      <c r="AL23" s="975"/>
      <c r="AM23" s="975"/>
      <c r="AN23" s="975"/>
      <c r="AO23" s="975"/>
      <c r="AP23" s="975"/>
      <c r="AQ23" s="976"/>
      <c r="AR23" s="971"/>
      <c r="AS23" s="971"/>
      <c r="AT23" s="971"/>
      <c r="AU23" s="971"/>
      <c r="AV23" s="971"/>
      <c r="AW23" s="971"/>
      <c r="AX23" s="971"/>
      <c r="AY23" s="971">
        <v>11</v>
      </c>
      <c r="AZ23" s="971"/>
      <c r="BA23" s="971"/>
      <c r="BB23" s="971">
        <f>AY23+AF23+AB23+C23</f>
        <v>52</v>
      </c>
      <c r="BC23" s="971"/>
      <c r="BD23" s="971"/>
    </row>
    <row r="24" spans="2:56" ht="12.75">
      <c r="B24" s="409" t="s">
        <v>53</v>
      </c>
      <c r="C24" s="968">
        <f>L24+T24</f>
        <v>28.5</v>
      </c>
      <c r="D24" s="968"/>
      <c r="E24" s="968"/>
      <c r="F24" s="968"/>
      <c r="G24" s="969">
        <f>P24+X24</f>
        <v>1026</v>
      </c>
      <c r="H24" s="969"/>
      <c r="I24" s="969"/>
      <c r="J24" s="969"/>
      <c r="K24" s="969"/>
      <c r="L24" s="968">
        <v>13</v>
      </c>
      <c r="M24" s="968"/>
      <c r="N24" s="968"/>
      <c r="O24" s="968"/>
      <c r="P24" s="969">
        <f>L24*36</f>
        <v>468</v>
      </c>
      <c r="Q24" s="969"/>
      <c r="R24" s="969"/>
      <c r="S24" s="969"/>
      <c r="T24" s="968">
        <v>15.5</v>
      </c>
      <c r="U24" s="968"/>
      <c r="V24" s="968"/>
      <c r="W24" s="968"/>
      <c r="X24" s="969">
        <f>T24*36</f>
        <v>558</v>
      </c>
      <c r="Y24" s="969"/>
      <c r="Z24" s="969"/>
      <c r="AA24" s="969"/>
      <c r="AB24" s="971">
        <v>1.5</v>
      </c>
      <c r="AC24" s="971"/>
      <c r="AD24" s="971"/>
      <c r="AE24" s="971"/>
      <c r="AF24" s="971"/>
      <c r="AG24" s="971"/>
      <c r="AH24" s="971"/>
      <c r="AI24" s="971"/>
      <c r="AJ24" s="974">
        <v>11</v>
      </c>
      <c r="AK24" s="975"/>
      <c r="AL24" s="975"/>
      <c r="AM24" s="975"/>
      <c r="AN24" s="975"/>
      <c r="AO24" s="975"/>
      <c r="AP24" s="975"/>
      <c r="AQ24" s="976"/>
      <c r="AR24" s="971"/>
      <c r="AS24" s="971"/>
      <c r="AT24" s="971"/>
      <c r="AU24" s="971"/>
      <c r="AV24" s="971"/>
      <c r="AW24" s="971"/>
      <c r="AX24" s="971"/>
      <c r="AY24" s="971">
        <v>11</v>
      </c>
      <c r="AZ24" s="971"/>
      <c r="BA24" s="971"/>
      <c r="BB24" s="971">
        <f>AY24+AJ24+AF24+AB24+C24</f>
        <v>52</v>
      </c>
      <c r="BC24" s="971"/>
      <c r="BD24" s="971"/>
    </row>
    <row r="25" spans="2:56" ht="12.75" customHeight="1">
      <c r="B25" s="409" t="s">
        <v>54</v>
      </c>
      <c r="C25" s="968">
        <f>L25+T25</f>
        <v>16.5</v>
      </c>
      <c r="D25" s="968"/>
      <c r="E25" s="968"/>
      <c r="F25" s="968"/>
      <c r="G25" s="969">
        <f>P25+X25</f>
        <v>594</v>
      </c>
      <c r="H25" s="969"/>
      <c r="I25" s="969"/>
      <c r="J25" s="969"/>
      <c r="K25" s="969"/>
      <c r="L25" s="968">
        <v>10.5</v>
      </c>
      <c r="M25" s="968"/>
      <c r="N25" s="968"/>
      <c r="O25" s="968"/>
      <c r="P25" s="969">
        <f>L25*36</f>
        <v>378</v>
      </c>
      <c r="Q25" s="969"/>
      <c r="R25" s="969"/>
      <c r="S25" s="969"/>
      <c r="T25" s="968">
        <v>6</v>
      </c>
      <c r="U25" s="968"/>
      <c r="V25" s="968"/>
      <c r="W25" s="968"/>
      <c r="X25" s="969">
        <f>T25*36</f>
        <v>216</v>
      </c>
      <c r="Y25" s="969"/>
      <c r="Z25" s="969"/>
      <c r="AA25" s="969"/>
      <c r="AB25" s="971">
        <v>1.5</v>
      </c>
      <c r="AC25" s="971"/>
      <c r="AD25" s="971"/>
      <c r="AE25" s="971"/>
      <c r="AF25" s="971"/>
      <c r="AG25" s="971"/>
      <c r="AH25" s="971"/>
      <c r="AI25" s="971"/>
      <c r="AJ25" s="974">
        <v>20</v>
      </c>
      <c r="AK25" s="975"/>
      <c r="AL25" s="975"/>
      <c r="AM25" s="975"/>
      <c r="AN25" s="975"/>
      <c r="AO25" s="975"/>
      <c r="AP25" s="975"/>
      <c r="AQ25" s="976"/>
      <c r="AR25" s="971">
        <v>3</v>
      </c>
      <c r="AS25" s="971"/>
      <c r="AT25" s="971"/>
      <c r="AU25" s="971"/>
      <c r="AV25" s="971"/>
      <c r="AW25" s="971"/>
      <c r="AX25" s="971"/>
      <c r="AY25" s="971">
        <v>2</v>
      </c>
      <c r="AZ25" s="971"/>
      <c r="BA25" s="971"/>
      <c r="BB25" s="971">
        <f>AY25+AR25+AJ25+AB25+C25+AF25</f>
        <v>43</v>
      </c>
      <c r="BC25" s="971"/>
      <c r="BD25" s="971"/>
    </row>
    <row r="26" spans="2:56" ht="13.5" customHeight="1" thickBot="1">
      <c r="B26" s="529" t="s">
        <v>55</v>
      </c>
      <c r="C26" s="970">
        <f>SUM(C23:F25)</f>
        <v>77</v>
      </c>
      <c r="D26" s="970"/>
      <c r="E26" s="965"/>
      <c r="F26" s="965"/>
      <c r="G26" s="967">
        <f>P26+X26</f>
        <v>2772</v>
      </c>
      <c r="H26" s="967"/>
      <c r="I26" s="967"/>
      <c r="J26" s="967"/>
      <c r="K26" s="967"/>
      <c r="L26" s="965">
        <f>SUM(L23:O25)</f>
        <v>37.5</v>
      </c>
      <c r="M26" s="965"/>
      <c r="N26" s="965"/>
      <c r="O26" s="965"/>
      <c r="P26" s="967">
        <f>L26*36</f>
        <v>1350</v>
      </c>
      <c r="Q26" s="967"/>
      <c r="R26" s="967"/>
      <c r="S26" s="967"/>
      <c r="T26" s="965">
        <f>SUM(T23:W25)</f>
        <v>39.5</v>
      </c>
      <c r="U26" s="965"/>
      <c r="V26" s="965"/>
      <c r="W26" s="965"/>
      <c r="X26" s="966">
        <f>SUM(X23:AA25)</f>
        <v>1422</v>
      </c>
      <c r="Y26" s="966"/>
      <c r="Z26" s="966"/>
      <c r="AA26" s="966"/>
      <c r="AB26" s="972">
        <f>SUM(AB23:AE25)</f>
        <v>4</v>
      </c>
      <c r="AC26" s="972"/>
      <c r="AD26" s="972"/>
      <c r="AE26" s="972"/>
      <c r="AF26" s="972">
        <f>SUM(AF23:AI25)</f>
        <v>8</v>
      </c>
      <c r="AG26" s="972"/>
      <c r="AH26" s="972"/>
      <c r="AI26" s="972"/>
      <c r="AJ26" s="977">
        <f>SUM(AJ23:AM25)</f>
        <v>31</v>
      </c>
      <c r="AK26" s="978"/>
      <c r="AL26" s="978"/>
      <c r="AM26" s="978"/>
      <c r="AN26" s="978"/>
      <c r="AO26" s="978"/>
      <c r="AP26" s="978"/>
      <c r="AQ26" s="979"/>
      <c r="AR26" s="972">
        <f>SUM(AR23:AX25)</f>
        <v>3</v>
      </c>
      <c r="AS26" s="972"/>
      <c r="AT26" s="972"/>
      <c r="AU26" s="973"/>
      <c r="AV26" s="973"/>
      <c r="AW26" s="973"/>
      <c r="AX26" s="973"/>
      <c r="AY26" s="973">
        <f>SUM(AY23:BA25)</f>
        <v>24</v>
      </c>
      <c r="AZ26" s="973"/>
      <c r="BA26" s="973"/>
      <c r="BB26" s="973">
        <f>SUM(BB23:BD25)</f>
        <v>147</v>
      </c>
      <c r="BC26" s="973"/>
      <c r="BD26" s="973"/>
    </row>
    <row r="27" spans="2:56" ht="12.75">
      <c r="B27" s="717"/>
      <c r="C27" s="717"/>
      <c r="D27" s="717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</row>
    <row r="28" spans="2:56" ht="12.75"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</row>
    <row r="29" spans="2:56" ht="12.75">
      <c r="B29" s="717"/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7"/>
      <c r="AL29" s="717"/>
      <c r="AM29" s="717"/>
      <c r="AN29" s="717"/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717"/>
      <c r="BA29" s="717"/>
      <c r="BB29" s="717"/>
      <c r="BC29" s="717"/>
      <c r="BD29" s="717"/>
    </row>
  </sheetData>
  <sheetProtection selectLockedCells="1" selectUnlockedCells="1"/>
  <mergeCells count="112">
    <mergeCell ref="AZ4:BC4"/>
    <mergeCell ref="B11:I11"/>
    <mergeCell ref="Z4:AC4"/>
    <mergeCell ref="AD4:AG4"/>
    <mergeCell ref="V4:Y4"/>
    <mergeCell ref="U4:U5"/>
    <mergeCell ref="AU4:AU5"/>
    <mergeCell ref="B2:BC2"/>
    <mergeCell ref="B4:B5"/>
    <mergeCell ref="C4:F4"/>
    <mergeCell ref="G4:G5"/>
    <mergeCell ref="H4:K4"/>
    <mergeCell ref="L4:L5"/>
    <mergeCell ref="AV4:AX4"/>
    <mergeCell ref="AH4:AH5"/>
    <mergeCell ref="AI4:AK4"/>
    <mergeCell ref="AY4:AY5"/>
    <mergeCell ref="AO12:AU12"/>
    <mergeCell ref="AQ4:AT4"/>
    <mergeCell ref="Q4:T4"/>
    <mergeCell ref="M4:P4"/>
    <mergeCell ref="AL4:AL5"/>
    <mergeCell ref="O12:U12"/>
    <mergeCell ref="V12:AB12"/>
    <mergeCell ref="AC12:AG12"/>
    <mergeCell ref="AH12:AN12"/>
    <mergeCell ref="AM4:AP4"/>
    <mergeCell ref="BC12:BD12"/>
    <mergeCell ref="C14:E14"/>
    <mergeCell ref="I14:L14"/>
    <mergeCell ref="P14:R14"/>
    <mergeCell ref="W14:Y14"/>
    <mergeCell ref="AD14:AF14"/>
    <mergeCell ref="B12:F12"/>
    <mergeCell ref="G12:N12"/>
    <mergeCell ref="AX14:AZ14"/>
    <mergeCell ref="AV12:BB12"/>
    <mergeCell ref="AJ14:AL14"/>
    <mergeCell ref="L21:S21"/>
    <mergeCell ref="T21:AA21"/>
    <mergeCell ref="AF22:AI22"/>
    <mergeCell ref="W16:AS16"/>
    <mergeCell ref="AR18:AX21"/>
    <mergeCell ref="T22:W22"/>
    <mergeCell ref="AQ14:AS14"/>
    <mergeCell ref="AJ20:AQ21"/>
    <mergeCell ref="BB18:BD21"/>
    <mergeCell ref="AY18:BA21"/>
    <mergeCell ref="B18:B22"/>
    <mergeCell ref="C18:AA20"/>
    <mergeCell ref="AB18:AE21"/>
    <mergeCell ref="AF18:AQ19"/>
    <mergeCell ref="L22:O22"/>
    <mergeCell ref="AF20:AI21"/>
    <mergeCell ref="AB22:AE22"/>
    <mergeCell ref="X22:AA22"/>
    <mergeCell ref="G23:K23"/>
    <mergeCell ref="L23:O23"/>
    <mergeCell ref="BB22:BD22"/>
    <mergeCell ref="AR22:AX22"/>
    <mergeCell ref="AY22:BA22"/>
    <mergeCell ref="AF23:AI23"/>
    <mergeCell ref="X23:AA23"/>
    <mergeCell ref="AJ22:AQ22"/>
    <mergeCell ref="AJ23:AQ23"/>
    <mergeCell ref="C21:K21"/>
    <mergeCell ref="P22:S22"/>
    <mergeCell ref="C22:F22"/>
    <mergeCell ref="G22:K22"/>
    <mergeCell ref="C24:F24"/>
    <mergeCell ref="G24:K24"/>
    <mergeCell ref="L24:O24"/>
    <mergeCell ref="P24:S24"/>
    <mergeCell ref="P23:S23"/>
    <mergeCell ref="C23:F23"/>
    <mergeCell ref="BB23:BD23"/>
    <mergeCell ref="AF24:AI24"/>
    <mergeCell ref="AR23:AX23"/>
    <mergeCell ref="AY23:BA23"/>
    <mergeCell ref="AR24:AX24"/>
    <mergeCell ref="AB23:AE23"/>
    <mergeCell ref="AB24:AE24"/>
    <mergeCell ref="AJ24:AQ24"/>
    <mergeCell ref="T23:W23"/>
    <mergeCell ref="BB24:BD24"/>
    <mergeCell ref="BB26:BD26"/>
    <mergeCell ref="AY25:BA25"/>
    <mergeCell ref="BB25:BD25"/>
    <mergeCell ref="AY24:BA24"/>
    <mergeCell ref="AY26:BA26"/>
    <mergeCell ref="AF25:AI25"/>
    <mergeCell ref="T25:W25"/>
    <mergeCell ref="X25:AA25"/>
    <mergeCell ref="T24:W24"/>
    <mergeCell ref="X24:AA24"/>
    <mergeCell ref="AB25:AE25"/>
    <mergeCell ref="P25:S25"/>
    <mergeCell ref="AR25:AX25"/>
    <mergeCell ref="AR26:AX26"/>
    <mergeCell ref="AJ25:AQ25"/>
    <mergeCell ref="AJ26:AQ26"/>
    <mergeCell ref="AB26:AE26"/>
    <mergeCell ref="AF26:AI26"/>
    <mergeCell ref="T26:W26"/>
    <mergeCell ref="X26:AA26"/>
    <mergeCell ref="P26:S26"/>
    <mergeCell ref="C25:F25"/>
    <mergeCell ref="G25:K25"/>
    <mergeCell ref="L25:O25"/>
    <mergeCell ref="C26:F26"/>
    <mergeCell ref="G26:K26"/>
    <mergeCell ref="L26:O26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2.75">
      <c r="A1" s="5"/>
      <c r="B1" s="5"/>
      <c r="C1" s="5"/>
      <c r="D1" s="1035" t="s">
        <v>56</v>
      </c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</row>
    <row r="2" spans="1:32" ht="21.75" customHeight="1">
      <c r="A2" s="6"/>
      <c r="B2" s="7"/>
      <c r="C2" s="1036" t="s">
        <v>57</v>
      </c>
      <c r="D2" s="1036"/>
      <c r="E2" s="1036"/>
      <c r="F2" s="1036"/>
      <c r="G2" s="1037" t="s">
        <v>58</v>
      </c>
      <c r="H2" s="1037" t="s">
        <v>59</v>
      </c>
      <c r="I2" s="1027" t="s">
        <v>60</v>
      </c>
      <c r="J2" s="1027"/>
      <c r="K2" s="1027"/>
      <c r="L2" s="1027"/>
      <c r="M2" s="1027" t="s">
        <v>61</v>
      </c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9"/>
    </row>
    <row r="3" spans="1:32" ht="19.5" customHeight="1">
      <c r="A3" s="10" t="s">
        <v>62</v>
      </c>
      <c r="B3" s="11" t="s">
        <v>63</v>
      </c>
      <c r="C3" s="12" t="s">
        <v>64</v>
      </c>
      <c r="D3" s="13" t="s">
        <v>65</v>
      </c>
      <c r="E3" s="13" t="s">
        <v>66</v>
      </c>
      <c r="F3" s="14" t="s">
        <v>67</v>
      </c>
      <c r="G3" s="1037"/>
      <c r="H3" s="1037"/>
      <c r="I3" s="15"/>
      <c r="J3" s="1016" t="s">
        <v>68</v>
      </c>
      <c r="K3" s="1021" t="s">
        <v>69</v>
      </c>
      <c r="L3" s="1022" t="s">
        <v>70</v>
      </c>
      <c r="M3" s="1019" t="s">
        <v>71</v>
      </c>
      <c r="N3" s="1019"/>
      <c r="O3" s="1019"/>
      <c r="P3" s="1041" t="s">
        <v>72</v>
      </c>
      <c r="Q3" s="1041"/>
      <c r="R3" s="1041"/>
      <c r="S3" s="1041"/>
      <c r="T3" s="1041"/>
      <c r="U3" s="1033" t="s">
        <v>73</v>
      </c>
      <c r="V3" s="1033"/>
      <c r="W3" s="1033"/>
      <c r="X3" s="1033"/>
      <c r="Y3" s="16"/>
      <c r="Z3" s="1029" t="s">
        <v>74</v>
      </c>
      <c r="AA3" s="1029"/>
      <c r="AB3" s="1029"/>
      <c r="AC3" s="1029"/>
      <c r="AD3" s="1029"/>
      <c r="AE3" s="1029"/>
      <c r="AF3" s="9"/>
    </row>
    <row r="4" spans="1:32" ht="18.75" customHeight="1">
      <c r="A4" s="18"/>
      <c r="B4" s="11" t="s">
        <v>75</v>
      </c>
      <c r="C4" s="12" t="s">
        <v>76</v>
      </c>
      <c r="D4" s="13" t="s">
        <v>77</v>
      </c>
      <c r="E4" s="13" t="s">
        <v>78</v>
      </c>
      <c r="F4" s="14" t="s">
        <v>79</v>
      </c>
      <c r="G4" s="1037"/>
      <c r="H4" s="1037"/>
      <c r="I4" s="19" t="s">
        <v>45</v>
      </c>
      <c r="J4" s="1016"/>
      <c r="K4" s="1016"/>
      <c r="L4" s="1022"/>
      <c r="M4" s="1020" t="s">
        <v>45</v>
      </c>
      <c r="N4" s="20">
        <v>1</v>
      </c>
      <c r="O4" s="21">
        <v>2</v>
      </c>
      <c r="P4" s="1030" t="s">
        <v>45</v>
      </c>
      <c r="Q4" s="1031">
        <v>3</v>
      </c>
      <c r="R4" s="1031"/>
      <c r="S4" s="1032">
        <v>4</v>
      </c>
      <c r="T4" s="1032"/>
      <c r="U4" s="1017" t="s">
        <v>45</v>
      </c>
      <c r="V4" s="22">
        <v>5</v>
      </c>
      <c r="W4" s="23"/>
      <c r="X4" s="1018">
        <v>6</v>
      </c>
      <c r="Y4" s="1018"/>
      <c r="Z4" s="1038" t="s">
        <v>45</v>
      </c>
      <c r="AA4" s="24">
        <v>7</v>
      </c>
      <c r="AB4" s="1039">
        <v>8</v>
      </c>
      <c r="AC4" s="1039"/>
      <c r="AD4" s="1039"/>
      <c r="AE4" s="1039"/>
      <c r="AF4" s="9"/>
    </row>
    <row r="5" spans="1:32" ht="19.5" customHeight="1">
      <c r="A5" s="18"/>
      <c r="B5" s="11"/>
      <c r="C5" s="12"/>
      <c r="D5" s="25"/>
      <c r="E5" s="13"/>
      <c r="F5" s="14"/>
      <c r="G5" s="1037"/>
      <c r="H5" s="1037"/>
      <c r="I5" s="19"/>
      <c r="J5" s="1016"/>
      <c r="K5" s="1016"/>
      <c r="L5" s="1022"/>
      <c r="M5" s="1020"/>
      <c r="N5" s="26" t="s">
        <v>80</v>
      </c>
      <c r="O5" s="27" t="s">
        <v>80</v>
      </c>
      <c r="P5" s="1030"/>
      <c r="Q5" s="1034" t="s">
        <v>80</v>
      </c>
      <c r="R5" s="1034"/>
      <c r="S5" s="28"/>
      <c r="T5" s="28" t="s">
        <v>80</v>
      </c>
      <c r="U5" s="1017"/>
      <c r="V5" s="29" t="s">
        <v>80</v>
      </c>
      <c r="W5" s="30"/>
      <c r="X5" s="31" t="s">
        <v>80</v>
      </c>
      <c r="Y5" s="32"/>
      <c r="Z5" s="1038"/>
      <c r="AA5" s="33" t="s">
        <v>80</v>
      </c>
      <c r="AB5" s="1040" t="s">
        <v>80</v>
      </c>
      <c r="AC5" s="1040"/>
      <c r="AD5" s="1040"/>
      <c r="AE5" s="1040"/>
      <c r="AF5" s="9"/>
    </row>
    <row r="6" spans="1:32" ht="27.75" customHeight="1">
      <c r="A6" s="34"/>
      <c r="B6" s="35"/>
      <c r="C6" s="36"/>
      <c r="D6" s="37"/>
      <c r="E6" s="38"/>
      <c r="F6" s="39"/>
      <c r="G6" s="1037"/>
      <c r="H6" s="1037"/>
      <c r="I6" s="40"/>
      <c r="J6" s="1016"/>
      <c r="K6" s="1016"/>
      <c r="L6" s="1022"/>
      <c r="M6" s="1020"/>
      <c r="N6" s="41">
        <v>17</v>
      </c>
      <c r="O6" s="42">
        <v>22</v>
      </c>
      <c r="P6" s="1030"/>
      <c r="Q6" s="43">
        <v>10</v>
      </c>
      <c r="R6" s="43">
        <v>6</v>
      </c>
      <c r="S6" s="43">
        <v>14</v>
      </c>
      <c r="T6" s="44">
        <v>9</v>
      </c>
      <c r="U6" s="1017"/>
      <c r="V6" s="45">
        <v>11</v>
      </c>
      <c r="W6" s="45">
        <v>6</v>
      </c>
      <c r="X6" s="45">
        <v>15</v>
      </c>
      <c r="Y6" s="46">
        <v>7</v>
      </c>
      <c r="Z6" s="1038"/>
      <c r="AA6" s="47">
        <v>17</v>
      </c>
      <c r="AB6" s="47">
        <v>12</v>
      </c>
      <c r="AC6" s="47">
        <v>2</v>
      </c>
      <c r="AD6" s="47">
        <v>4</v>
      </c>
      <c r="AE6" s="48">
        <v>2</v>
      </c>
      <c r="AF6" s="9"/>
    </row>
    <row r="7" spans="1:32" ht="12.75">
      <c r="A7" s="49" t="s">
        <v>81</v>
      </c>
      <c r="B7" s="50" t="s">
        <v>82</v>
      </c>
      <c r="C7" s="51" t="s">
        <v>83</v>
      </c>
      <c r="D7" s="51" t="s">
        <v>84</v>
      </c>
      <c r="E7" s="51" t="s">
        <v>85</v>
      </c>
      <c r="F7" s="51" t="s">
        <v>86</v>
      </c>
      <c r="G7" s="52">
        <v>7</v>
      </c>
      <c r="H7" s="52">
        <v>8</v>
      </c>
      <c r="I7" s="53">
        <v>9</v>
      </c>
      <c r="J7" s="52">
        <v>10</v>
      </c>
      <c r="K7" s="54">
        <v>11</v>
      </c>
      <c r="L7" s="52">
        <v>12</v>
      </c>
      <c r="M7" s="55">
        <v>13</v>
      </c>
      <c r="N7" s="55">
        <v>14</v>
      </c>
      <c r="O7" s="55">
        <v>15</v>
      </c>
      <c r="P7" s="56">
        <v>16</v>
      </c>
      <c r="Q7" s="56">
        <v>17</v>
      </c>
      <c r="R7" s="56">
        <v>18</v>
      </c>
      <c r="S7" s="56">
        <v>19</v>
      </c>
      <c r="T7" s="56">
        <v>20</v>
      </c>
      <c r="U7" s="57">
        <v>21</v>
      </c>
      <c r="V7" s="57">
        <v>22</v>
      </c>
      <c r="W7" s="57">
        <v>23</v>
      </c>
      <c r="X7" s="57">
        <v>24</v>
      </c>
      <c r="Y7" s="57">
        <v>25</v>
      </c>
      <c r="Z7" s="17">
        <v>26</v>
      </c>
      <c r="AA7" s="17">
        <v>27</v>
      </c>
      <c r="AB7" s="17">
        <v>29</v>
      </c>
      <c r="AC7" s="58">
        <v>30</v>
      </c>
      <c r="AD7" s="58">
        <v>31</v>
      </c>
      <c r="AE7" s="58">
        <v>32</v>
      </c>
      <c r="AF7" s="9"/>
    </row>
    <row r="8" spans="1:32" ht="30" customHeight="1">
      <c r="A8" s="59" t="s">
        <v>87</v>
      </c>
      <c r="B8" s="60" t="s">
        <v>88</v>
      </c>
      <c r="C8" s="61"/>
      <c r="D8" s="61"/>
      <c r="E8" s="61"/>
      <c r="F8" s="61"/>
      <c r="G8" s="61">
        <f>SUM(G9:G23)</f>
        <v>1851</v>
      </c>
      <c r="H8" s="61">
        <f>SUM(H9:H23)</f>
        <v>447</v>
      </c>
      <c r="I8" s="62">
        <f>SUM(I9:I23)</f>
        <v>1404</v>
      </c>
      <c r="J8" s="63">
        <f>SUM(J9:J23)</f>
        <v>1070</v>
      </c>
      <c r="K8" s="64">
        <f>SUM(K9:K23)</f>
        <v>334</v>
      </c>
      <c r="L8" s="63"/>
      <c r="M8" s="65">
        <f>SUM(M9:M23)</f>
        <v>1404</v>
      </c>
      <c r="N8" s="66">
        <f>SUM(N9:N23)</f>
        <v>612</v>
      </c>
      <c r="O8" s="67">
        <f>SUM(O9:O23)</f>
        <v>792</v>
      </c>
      <c r="P8" s="68"/>
      <c r="Q8" s="68"/>
      <c r="R8" s="68"/>
      <c r="S8" s="68"/>
      <c r="T8" s="68"/>
      <c r="U8" s="69"/>
      <c r="V8" s="70"/>
      <c r="W8" s="70"/>
      <c r="X8" s="70"/>
      <c r="Y8" s="71"/>
      <c r="Z8" s="72"/>
      <c r="AA8" s="72"/>
      <c r="AB8" s="72"/>
      <c r="AC8" s="73"/>
      <c r="AD8" s="73"/>
      <c r="AE8" s="73"/>
      <c r="AF8" s="9"/>
    </row>
    <row r="9" spans="1:32" ht="12.75">
      <c r="A9" s="74" t="s">
        <v>89</v>
      </c>
      <c r="B9" s="75" t="s">
        <v>90</v>
      </c>
      <c r="C9" s="76">
        <v>2</v>
      </c>
      <c r="D9" s="77"/>
      <c r="E9" s="77"/>
      <c r="F9" s="78">
        <v>1</v>
      </c>
      <c r="G9" s="79">
        <v>101</v>
      </c>
      <c r="H9" s="80">
        <v>23</v>
      </c>
      <c r="I9" s="81">
        <f aca="true" t="shared" si="0" ref="I9:I23">J9+K9+L9</f>
        <v>78</v>
      </c>
      <c r="J9" s="80">
        <v>78</v>
      </c>
      <c r="K9" s="82"/>
      <c r="L9" s="83"/>
      <c r="M9" s="84">
        <f aca="true" t="shared" si="1" ref="M9:M23">N9+O9</f>
        <v>78</v>
      </c>
      <c r="N9" s="85">
        <v>34</v>
      </c>
      <c r="O9" s="86">
        <v>44</v>
      </c>
      <c r="P9" s="87"/>
      <c r="Q9" s="88"/>
      <c r="R9" s="88"/>
      <c r="S9" s="88"/>
      <c r="T9" s="89"/>
      <c r="U9" s="90"/>
      <c r="V9" s="91"/>
      <c r="W9" s="91"/>
      <c r="X9" s="91"/>
      <c r="Y9" s="92"/>
      <c r="Z9" s="93"/>
      <c r="AA9" s="94"/>
      <c r="AB9" s="94"/>
      <c r="AC9" s="95"/>
      <c r="AD9" s="95"/>
      <c r="AE9" s="96"/>
      <c r="AF9" s="9"/>
    </row>
    <row r="10" spans="1:32" ht="12.75">
      <c r="A10" s="74" t="s">
        <v>91</v>
      </c>
      <c r="B10" s="75" t="s">
        <v>92</v>
      </c>
      <c r="C10" s="76">
        <v>2</v>
      </c>
      <c r="D10" s="77"/>
      <c r="E10" s="77"/>
      <c r="F10" s="78">
        <v>1</v>
      </c>
      <c r="G10" s="79">
        <v>155</v>
      </c>
      <c r="H10" s="80">
        <v>38</v>
      </c>
      <c r="I10" s="81">
        <f t="shared" si="0"/>
        <v>117</v>
      </c>
      <c r="J10" s="80">
        <v>117</v>
      </c>
      <c r="K10" s="82"/>
      <c r="L10" s="83"/>
      <c r="M10" s="84">
        <f t="shared" si="1"/>
        <v>117</v>
      </c>
      <c r="N10" s="85">
        <v>65</v>
      </c>
      <c r="O10" s="86">
        <v>52</v>
      </c>
      <c r="P10" s="87"/>
      <c r="Q10" s="88"/>
      <c r="R10" s="88"/>
      <c r="S10" s="88"/>
      <c r="T10" s="89"/>
      <c r="U10" s="90"/>
      <c r="V10" s="91"/>
      <c r="W10" s="91"/>
      <c r="X10" s="91"/>
      <c r="Y10" s="92"/>
      <c r="Z10" s="93"/>
      <c r="AA10" s="94"/>
      <c r="AB10" s="94"/>
      <c r="AC10" s="95"/>
      <c r="AD10" s="95"/>
      <c r="AE10" s="96"/>
      <c r="AF10" s="9"/>
    </row>
    <row r="11" spans="1:32" ht="13.5" customHeight="1">
      <c r="A11" s="74" t="s">
        <v>93</v>
      </c>
      <c r="B11" s="75" t="s">
        <v>94</v>
      </c>
      <c r="C11" s="76"/>
      <c r="D11" s="77">
        <v>2</v>
      </c>
      <c r="E11" s="77"/>
      <c r="F11" s="78"/>
      <c r="G11" s="79">
        <v>103</v>
      </c>
      <c r="H11" s="80">
        <v>25</v>
      </c>
      <c r="I11" s="81">
        <f t="shared" si="0"/>
        <v>78</v>
      </c>
      <c r="J11" s="97"/>
      <c r="K11" s="82">
        <v>78</v>
      </c>
      <c r="L11" s="98"/>
      <c r="M11" s="84">
        <f t="shared" si="1"/>
        <v>78</v>
      </c>
      <c r="N11" s="85">
        <v>34</v>
      </c>
      <c r="O11" s="86">
        <v>44</v>
      </c>
      <c r="P11" s="87"/>
      <c r="Q11" s="88"/>
      <c r="R11" s="88"/>
      <c r="S11" s="88"/>
      <c r="T11" s="89"/>
      <c r="U11" s="90"/>
      <c r="V11" s="91"/>
      <c r="W11" s="91"/>
      <c r="X11" s="91"/>
      <c r="Y11" s="92"/>
      <c r="Z11" s="93"/>
      <c r="AA11" s="94"/>
      <c r="AB11" s="94"/>
      <c r="AC11" s="95"/>
      <c r="AD11" s="95"/>
      <c r="AE11" s="96"/>
      <c r="AF11" s="9"/>
    </row>
    <row r="12" spans="1:32" ht="13.5" customHeight="1">
      <c r="A12" s="74" t="s">
        <v>95</v>
      </c>
      <c r="B12" s="75" t="s">
        <v>96</v>
      </c>
      <c r="C12" s="76">
        <v>2</v>
      </c>
      <c r="D12" s="77"/>
      <c r="E12" s="77"/>
      <c r="F12" s="78"/>
      <c r="G12" s="79">
        <v>154</v>
      </c>
      <c r="H12" s="80">
        <v>37</v>
      </c>
      <c r="I12" s="81">
        <f t="shared" si="0"/>
        <v>117</v>
      </c>
      <c r="J12" s="97">
        <v>117</v>
      </c>
      <c r="K12" s="82"/>
      <c r="L12" s="98"/>
      <c r="M12" s="84">
        <f t="shared" si="1"/>
        <v>117</v>
      </c>
      <c r="N12" s="85">
        <v>34</v>
      </c>
      <c r="O12" s="86">
        <v>83</v>
      </c>
      <c r="P12" s="87"/>
      <c r="Q12" s="88"/>
      <c r="R12" s="88"/>
      <c r="S12" s="88"/>
      <c r="T12" s="89"/>
      <c r="U12" s="90"/>
      <c r="V12" s="91"/>
      <c r="W12" s="91"/>
      <c r="X12" s="91"/>
      <c r="Y12" s="92"/>
      <c r="Z12" s="93"/>
      <c r="AA12" s="94"/>
      <c r="AB12" s="94"/>
      <c r="AC12" s="95"/>
      <c r="AD12" s="95"/>
      <c r="AE12" s="96"/>
      <c r="AF12" s="9"/>
    </row>
    <row r="13" spans="1:32" ht="13.5" customHeight="1">
      <c r="A13" s="74" t="s">
        <v>97</v>
      </c>
      <c r="B13" s="75" t="s">
        <v>98</v>
      </c>
      <c r="C13" s="76"/>
      <c r="D13" s="77">
        <v>2</v>
      </c>
      <c r="E13" s="77"/>
      <c r="F13" s="78"/>
      <c r="G13" s="79">
        <v>103</v>
      </c>
      <c r="H13" s="80">
        <v>25</v>
      </c>
      <c r="I13" s="81">
        <f t="shared" si="0"/>
        <v>78</v>
      </c>
      <c r="J13" s="97">
        <v>78</v>
      </c>
      <c r="K13" s="82"/>
      <c r="L13" s="98"/>
      <c r="M13" s="84">
        <f t="shared" si="1"/>
        <v>78</v>
      </c>
      <c r="N13" s="85">
        <v>34</v>
      </c>
      <c r="O13" s="86">
        <v>44</v>
      </c>
      <c r="P13" s="87"/>
      <c r="Q13" s="88"/>
      <c r="R13" s="88"/>
      <c r="S13" s="88"/>
      <c r="T13" s="89"/>
      <c r="U13" s="90"/>
      <c r="V13" s="91"/>
      <c r="W13" s="91"/>
      <c r="X13" s="91"/>
      <c r="Y13" s="92"/>
      <c r="Z13" s="93"/>
      <c r="AA13" s="94"/>
      <c r="AB13" s="94"/>
      <c r="AC13" s="95"/>
      <c r="AD13" s="95"/>
      <c r="AE13" s="96"/>
      <c r="AF13" s="9"/>
    </row>
    <row r="14" spans="1:32" ht="12.75">
      <c r="A14" s="74" t="s">
        <v>99</v>
      </c>
      <c r="B14" s="75" t="s">
        <v>100</v>
      </c>
      <c r="C14" s="76"/>
      <c r="D14" s="77">
        <v>2</v>
      </c>
      <c r="E14" s="77"/>
      <c r="F14" s="78">
        <v>1</v>
      </c>
      <c r="G14" s="79">
        <v>155</v>
      </c>
      <c r="H14" s="80">
        <v>38</v>
      </c>
      <c r="I14" s="81">
        <f t="shared" si="0"/>
        <v>117</v>
      </c>
      <c r="J14" s="97">
        <v>57</v>
      </c>
      <c r="K14" s="82">
        <v>60</v>
      </c>
      <c r="L14" s="98"/>
      <c r="M14" s="84">
        <f t="shared" si="1"/>
        <v>117</v>
      </c>
      <c r="N14" s="85">
        <v>34</v>
      </c>
      <c r="O14" s="86">
        <v>83</v>
      </c>
      <c r="P14" s="87"/>
      <c r="Q14" s="88"/>
      <c r="R14" s="88"/>
      <c r="S14" s="88"/>
      <c r="T14" s="89"/>
      <c r="U14" s="90"/>
      <c r="V14" s="91"/>
      <c r="W14" s="91"/>
      <c r="X14" s="91"/>
      <c r="Y14" s="92"/>
      <c r="Z14" s="93"/>
      <c r="AA14" s="94"/>
      <c r="AB14" s="94"/>
      <c r="AC14" s="95"/>
      <c r="AD14" s="95"/>
      <c r="AE14" s="96"/>
      <c r="AF14" s="9"/>
    </row>
    <row r="15" spans="1:32" ht="12.75">
      <c r="A15" s="74" t="s">
        <v>101</v>
      </c>
      <c r="B15" s="75" t="s">
        <v>102</v>
      </c>
      <c r="C15" s="76">
        <v>2</v>
      </c>
      <c r="D15" s="77"/>
      <c r="E15" s="77"/>
      <c r="F15" s="78"/>
      <c r="G15" s="79">
        <v>206</v>
      </c>
      <c r="H15" s="80">
        <v>50</v>
      </c>
      <c r="I15" s="81">
        <f t="shared" si="0"/>
        <v>156</v>
      </c>
      <c r="J15" s="97">
        <v>156</v>
      </c>
      <c r="K15" s="82"/>
      <c r="L15" s="98"/>
      <c r="M15" s="84">
        <f t="shared" si="1"/>
        <v>156</v>
      </c>
      <c r="N15" s="85">
        <v>62</v>
      </c>
      <c r="O15" s="86">
        <v>94</v>
      </c>
      <c r="P15" s="87"/>
      <c r="Q15" s="88"/>
      <c r="R15" s="88"/>
      <c r="S15" s="88"/>
      <c r="T15" s="89"/>
      <c r="U15" s="90"/>
      <c r="V15" s="91"/>
      <c r="W15" s="91"/>
      <c r="X15" s="91"/>
      <c r="Y15" s="92"/>
      <c r="Z15" s="93"/>
      <c r="AA15" s="94"/>
      <c r="AB15" s="94"/>
      <c r="AC15" s="95"/>
      <c r="AD15" s="95"/>
      <c r="AE15" s="96"/>
      <c r="AF15" s="9"/>
    </row>
    <row r="16" spans="1:32" ht="12.75">
      <c r="A16" s="74" t="s">
        <v>103</v>
      </c>
      <c r="B16" s="75" t="s">
        <v>104</v>
      </c>
      <c r="C16" s="76"/>
      <c r="D16" s="77"/>
      <c r="E16" s="77"/>
      <c r="F16" s="78">
        <v>1</v>
      </c>
      <c r="G16" s="79">
        <v>51</v>
      </c>
      <c r="H16" s="80">
        <v>12</v>
      </c>
      <c r="I16" s="81">
        <f t="shared" si="0"/>
        <v>39</v>
      </c>
      <c r="J16" s="97">
        <v>39</v>
      </c>
      <c r="K16" s="82"/>
      <c r="L16" s="98"/>
      <c r="M16" s="84">
        <f t="shared" si="1"/>
        <v>39</v>
      </c>
      <c r="N16" s="85">
        <v>39</v>
      </c>
      <c r="O16" s="86"/>
      <c r="P16" s="87"/>
      <c r="Q16" s="88"/>
      <c r="R16" s="88"/>
      <c r="S16" s="88"/>
      <c r="T16" s="89"/>
      <c r="U16" s="90"/>
      <c r="V16" s="91"/>
      <c r="W16" s="91"/>
      <c r="X16" s="91"/>
      <c r="Y16" s="92"/>
      <c r="Z16" s="93"/>
      <c r="AA16" s="94"/>
      <c r="AB16" s="94"/>
      <c r="AC16" s="95"/>
      <c r="AD16" s="95"/>
      <c r="AE16" s="96"/>
      <c r="AF16" s="9"/>
    </row>
    <row r="17" spans="1:32" ht="12.75">
      <c r="A17" s="74" t="s">
        <v>105</v>
      </c>
      <c r="B17" s="75" t="s">
        <v>106</v>
      </c>
      <c r="C17" s="76">
        <v>2</v>
      </c>
      <c r="D17" s="77"/>
      <c r="E17" s="77"/>
      <c r="F17" s="78">
        <v>1</v>
      </c>
      <c r="G17" s="79">
        <v>206</v>
      </c>
      <c r="H17" s="80">
        <v>50</v>
      </c>
      <c r="I17" s="81">
        <f t="shared" si="0"/>
        <v>156</v>
      </c>
      <c r="J17" s="97">
        <v>132</v>
      </c>
      <c r="K17" s="82">
        <v>24</v>
      </c>
      <c r="L17" s="98"/>
      <c r="M17" s="84">
        <f t="shared" si="1"/>
        <v>156</v>
      </c>
      <c r="N17" s="85">
        <v>62</v>
      </c>
      <c r="O17" s="86">
        <v>94</v>
      </c>
      <c r="P17" s="87"/>
      <c r="Q17" s="88"/>
      <c r="R17" s="88"/>
      <c r="S17" s="88"/>
      <c r="T17" s="89"/>
      <c r="U17" s="90"/>
      <c r="V17" s="91"/>
      <c r="W17" s="91"/>
      <c r="X17" s="91"/>
      <c r="Y17" s="92"/>
      <c r="Z17" s="93"/>
      <c r="AA17" s="94"/>
      <c r="AB17" s="94"/>
      <c r="AC17" s="95"/>
      <c r="AD17" s="95"/>
      <c r="AE17" s="96"/>
      <c r="AF17" s="9"/>
    </row>
    <row r="18" spans="1:32" ht="12.75">
      <c r="A18" s="74" t="s">
        <v>107</v>
      </c>
      <c r="B18" s="75" t="s">
        <v>108</v>
      </c>
      <c r="C18" s="76">
        <v>2</v>
      </c>
      <c r="D18" s="77"/>
      <c r="E18" s="77"/>
      <c r="F18" s="78">
        <v>1</v>
      </c>
      <c r="G18" s="79">
        <v>154</v>
      </c>
      <c r="H18" s="80">
        <v>37</v>
      </c>
      <c r="I18" s="81">
        <f t="shared" si="0"/>
        <v>117</v>
      </c>
      <c r="J18" s="97">
        <v>95</v>
      </c>
      <c r="K18" s="82">
        <v>22</v>
      </c>
      <c r="L18" s="98"/>
      <c r="M18" s="84">
        <f t="shared" si="1"/>
        <v>117</v>
      </c>
      <c r="N18" s="85">
        <v>73</v>
      </c>
      <c r="O18" s="86">
        <v>44</v>
      </c>
      <c r="P18" s="87"/>
      <c r="Q18" s="88"/>
      <c r="R18" s="88"/>
      <c r="S18" s="88"/>
      <c r="T18" s="89"/>
      <c r="U18" s="90"/>
      <c r="V18" s="91"/>
      <c r="W18" s="91"/>
      <c r="X18" s="91"/>
      <c r="Y18" s="92"/>
      <c r="Z18" s="93"/>
      <c r="AA18" s="94"/>
      <c r="AB18" s="94"/>
      <c r="AC18" s="95"/>
      <c r="AD18" s="95"/>
      <c r="AE18" s="96"/>
      <c r="AF18" s="9"/>
    </row>
    <row r="19" spans="1:32" ht="12.75">
      <c r="A19" s="74" t="s">
        <v>109</v>
      </c>
      <c r="B19" s="75" t="s">
        <v>110</v>
      </c>
      <c r="C19" s="76"/>
      <c r="D19" s="77"/>
      <c r="E19" s="77"/>
      <c r="F19" s="78">
        <v>2</v>
      </c>
      <c r="G19" s="79">
        <v>103</v>
      </c>
      <c r="H19" s="80">
        <v>25</v>
      </c>
      <c r="I19" s="81">
        <f t="shared" si="0"/>
        <v>78</v>
      </c>
      <c r="J19" s="97">
        <v>78</v>
      </c>
      <c r="K19" s="82"/>
      <c r="L19" s="98"/>
      <c r="M19" s="84">
        <f t="shared" si="1"/>
        <v>78</v>
      </c>
      <c r="N19" s="85">
        <v>34</v>
      </c>
      <c r="O19" s="86">
        <v>44</v>
      </c>
      <c r="P19" s="87"/>
      <c r="Q19" s="88"/>
      <c r="R19" s="88"/>
      <c r="S19" s="88"/>
      <c r="T19" s="89"/>
      <c r="U19" s="90"/>
      <c r="V19" s="91"/>
      <c r="W19" s="91"/>
      <c r="X19" s="91"/>
      <c r="Y19" s="92"/>
      <c r="Z19" s="93"/>
      <c r="AA19" s="94"/>
      <c r="AB19" s="94"/>
      <c r="AC19" s="95"/>
      <c r="AD19" s="95"/>
      <c r="AE19" s="96"/>
      <c r="AF19" s="9"/>
    </row>
    <row r="20" spans="1:32" ht="12.75">
      <c r="A20" s="74" t="s">
        <v>111</v>
      </c>
      <c r="B20" s="75" t="s">
        <v>112</v>
      </c>
      <c r="C20" s="76"/>
      <c r="D20" s="77"/>
      <c r="E20" s="77"/>
      <c r="F20" s="78"/>
      <c r="G20" s="79">
        <v>51</v>
      </c>
      <c r="H20" s="80">
        <v>12</v>
      </c>
      <c r="I20" s="81">
        <f t="shared" si="0"/>
        <v>39</v>
      </c>
      <c r="J20" s="97">
        <v>39</v>
      </c>
      <c r="K20" s="82"/>
      <c r="L20" s="98"/>
      <c r="M20" s="84">
        <f t="shared" si="1"/>
        <v>39</v>
      </c>
      <c r="N20" s="85"/>
      <c r="O20" s="86">
        <v>39</v>
      </c>
      <c r="P20" s="87"/>
      <c r="Q20" s="88"/>
      <c r="R20" s="88"/>
      <c r="S20" s="88"/>
      <c r="T20" s="89"/>
      <c r="U20" s="90"/>
      <c r="V20" s="91"/>
      <c r="W20" s="91"/>
      <c r="X20" s="91"/>
      <c r="Y20" s="92"/>
      <c r="Z20" s="93"/>
      <c r="AA20" s="94"/>
      <c r="AB20" s="94"/>
      <c r="AC20" s="95"/>
      <c r="AD20" s="95"/>
      <c r="AE20" s="96"/>
      <c r="AF20" s="9"/>
    </row>
    <row r="21" spans="1:32" ht="12.75">
      <c r="A21" s="74" t="s">
        <v>113</v>
      </c>
      <c r="B21" s="75" t="s">
        <v>114</v>
      </c>
      <c r="C21" s="76"/>
      <c r="D21" s="77">
        <v>2</v>
      </c>
      <c r="E21" s="77"/>
      <c r="F21" s="78"/>
      <c r="G21" s="79">
        <v>206</v>
      </c>
      <c r="H21" s="80">
        <v>50</v>
      </c>
      <c r="I21" s="81">
        <f t="shared" si="0"/>
        <v>156</v>
      </c>
      <c r="J21" s="97">
        <v>6</v>
      </c>
      <c r="K21" s="82">
        <v>150</v>
      </c>
      <c r="L21" s="98"/>
      <c r="M21" s="84">
        <f t="shared" si="1"/>
        <v>156</v>
      </c>
      <c r="N21" s="85">
        <v>68</v>
      </c>
      <c r="O21" s="86">
        <v>88</v>
      </c>
      <c r="P21" s="87"/>
      <c r="Q21" s="88"/>
      <c r="R21" s="88"/>
      <c r="S21" s="88"/>
      <c r="T21" s="89"/>
      <c r="U21" s="90"/>
      <c r="V21" s="91"/>
      <c r="W21" s="91"/>
      <c r="X21" s="91"/>
      <c r="Y21" s="92"/>
      <c r="Z21" s="93"/>
      <c r="AA21" s="94"/>
      <c r="AB21" s="94"/>
      <c r="AC21" s="95"/>
      <c r="AD21" s="95"/>
      <c r="AE21" s="96"/>
      <c r="AF21" s="9"/>
    </row>
    <row r="22" spans="1:32" ht="22.5">
      <c r="A22" s="74" t="s">
        <v>115</v>
      </c>
      <c r="B22" s="75" t="s">
        <v>116</v>
      </c>
      <c r="C22" s="76"/>
      <c r="D22" s="77">
        <v>1</v>
      </c>
      <c r="E22" s="77"/>
      <c r="F22" s="78"/>
      <c r="G22" s="79">
        <v>52</v>
      </c>
      <c r="H22" s="80">
        <v>13</v>
      </c>
      <c r="I22" s="81">
        <f t="shared" si="0"/>
        <v>39</v>
      </c>
      <c r="J22" s="97">
        <v>39</v>
      </c>
      <c r="K22" s="82"/>
      <c r="L22" s="98"/>
      <c r="M22" s="84">
        <f t="shared" si="1"/>
        <v>39</v>
      </c>
      <c r="N22" s="85">
        <v>39</v>
      </c>
      <c r="O22" s="86"/>
      <c r="P22" s="87"/>
      <c r="Q22" s="88"/>
      <c r="R22" s="88"/>
      <c r="S22" s="88"/>
      <c r="T22" s="89"/>
      <c r="U22" s="90"/>
      <c r="V22" s="91"/>
      <c r="W22" s="91"/>
      <c r="X22" s="91"/>
      <c r="Y22" s="92"/>
      <c r="Z22" s="93"/>
      <c r="AA22" s="94"/>
      <c r="AB22" s="94"/>
      <c r="AC22" s="95"/>
      <c r="AD22" s="95"/>
      <c r="AE22" s="96"/>
      <c r="AF22" s="9"/>
    </row>
    <row r="23" spans="1:32" ht="12.75">
      <c r="A23" s="74" t="s">
        <v>117</v>
      </c>
      <c r="B23" s="99" t="s">
        <v>118</v>
      </c>
      <c r="C23" s="76"/>
      <c r="D23" s="77">
        <v>2</v>
      </c>
      <c r="E23" s="77"/>
      <c r="F23" s="78"/>
      <c r="G23" s="79">
        <v>51</v>
      </c>
      <c r="H23" s="80">
        <v>12</v>
      </c>
      <c r="I23" s="81">
        <f t="shared" si="0"/>
        <v>39</v>
      </c>
      <c r="J23" s="97">
        <v>39</v>
      </c>
      <c r="K23" s="82"/>
      <c r="L23" s="98"/>
      <c r="M23" s="84">
        <f t="shared" si="1"/>
        <v>39</v>
      </c>
      <c r="N23" s="85"/>
      <c r="O23" s="86">
        <v>39</v>
      </c>
      <c r="P23" s="87"/>
      <c r="Q23" s="88"/>
      <c r="R23" s="88"/>
      <c r="S23" s="88"/>
      <c r="T23" s="89"/>
      <c r="U23" s="90"/>
      <c r="V23" s="91"/>
      <c r="W23" s="91"/>
      <c r="X23" s="91"/>
      <c r="Y23" s="92"/>
      <c r="Z23" s="93"/>
      <c r="AA23" s="94"/>
      <c r="AB23" s="94"/>
      <c r="AC23" s="95"/>
      <c r="AD23" s="95"/>
      <c r="AE23" s="96"/>
      <c r="AF23" s="9"/>
    </row>
    <row r="24" spans="1:32" ht="18.75" customHeight="1">
      <c r="A24" s="100" t="s">
        <v>119</v>
      </c>
      <c r="B24" s="101" t="s">
        <v>33</v>
      </c>
      <c r="C24" s="102"/>
      <c r="D24" s="103"/>
      <c r="E24" s="103"/>
      <c r="F24" s="104"/>
      <c r="G24" s="105">
        <f>SUM(G25+G73)</f>
        <v>3648</v>
      </c>
      <c r="H24" s="106">
        <f>SUM(H25+H73)</f>
        <v>804</v>
      </c>
      <c r="I24" s="107">
        <f>SUM(I25+I73)</f>
        <v>2844</v>
      </c>
      <c r="J24" s="108">
        <f>J25+J72</f>
        <v>1565</v>
      </c>
      <c r="K24" s="109">
        <f>K25+K72</f>
        <v>1151</v>
      </c>
      <c r="L24" s="110">
        <f>L25+L72</f>
        <v>48</v>
      </c>
      <c r="M24" s="111"/>
      <c r="N24" s="112"/>
      <c r="O24" s="113"/>
      <c r="P24" s="114">
        <f>SUM(P25+P73)</f>
        <v>864</v>
      </c>
      <c r="Q24" s="115">
        <f>SUM(Q25+Q73)</f>
        <v>360</v>
      </c>
      <c r="R24" s="116"/>
      <c r="S24" s="116">
        <f>SUM(S25+S73)</f>
        <v>504</v>
      </c>
      <c r="T24" s="89"/>
      <c r="U24" s="90">
        <f>SUM(U25+U73)</f>
        <v>936</v>
      </c>
      <c r="V24" s="91">
        <f>SUM(V25+V73)</f>
        <v>396</v>
      </c>
      <c r="W24" s="91"/>
      <c r="X24" s="91">
        <f>SUM(X25+X73)</f>
        <v>540</v>
      </c>
      <c r="Y24" s="92"/>
      <c r="Z24" s="93">
        <f>SUM(Z25+Z73)</f>
        <v>1044</v>
      </c>
      <c r="AA24" s="94">
        <f>SUM(AA25+AA73)</f>
        <v>612</v>
      </c>
      <c r="AB24" s="94">
        <f>SUM(AB25+AB73)</f>
        <v>432</v>
      </c>
      <c r="AC24" s="95"/>
      <c r="AD24" s="95"/>
      <c r="AE24" s="96"/>
      <c r="AF24" s="9"/>
    </row>
    <row r="25" spans="1:32" ht="34.5" customHeight="1">
      <c r="A25" s="100" t="s">
        <v>120</v>
      </c>
      <c r="B25" s="101" t="s">
        <v>121</v>
      </c>
      <c r="C25" s="117"/>
      <c r="D25" s="118"/>
      <c r="E25" s="118"/>
      <c r="F25" s="119"/>
      <c r="G25" s="120">
        <f>SUM(G26+G39+G46+G60)</f>
        <v>3458</v>
      </c>
      <c r="H25" s="121">
        <f>SUM(H26+H39+H46+H60)</f>
        <v>764</v>
      </c>
      <c r="I25" s="107">
        <f>SUM(I26+I39+I46+I60)</f>
        <v>2694</v>
      </c>
      <c r="J25" s="108">
        <f>SUM(J26+J39+J46+J60)</f>
        <v>1415</v>
      </c>
      <c r="K25" s="109">
        <f>SUM(K26+K39+K46+K60+K67)</f>
        <v>1151</v>
      </c>
      <c r="L25" s="110">
        <f>SUM(L26+L39+L46+L60)</f>
        <v>48</v>
      </c>
      <c r="M25" s="111"/>
      <c r="N25" s="112"/>
      <c r="O25" s="113"/>
      <c r="P25" s="114">
        <f>SUM(P26+P39+P46+P60)</f>
        <v>864</v>
      </c>
      <c r="Q25" s="115">
        <f>SUM(Q26+Q39+Q46+Q60)</f>
        <v>360</v>
      </c>
      <c r="R25" s="115"/>
      <c r="S25" s="116">
        <f>SUM(S26+S39+S46+S60+S67)</f>
        <v>504</v>
      </c>
      <c r="T25" s="89"/>
      <c r="U25" s="90">
        <f>SUM(U26+U46+U60)</f>
        <v>858</v>
      </c>
      <c r="V25" s="91">
        <f>SUM(V26+V46+V60)</f>
        <v>363</v>
      </c>
      <c r="W25" s="91"/>
      <c r="X25" s="91">
        <f>SUM(X26+X46+X60)</f>
        <v>495</v>
      </c>
      <c r="Y25" s="92"/>
      <c r="Z25" s="93">
        <f>SUM(Z26+Z46+Z60)</f>
        <v>972</v>
      </c>
      <c r="AA25" s="94">
        <f>SUM(AA26+AA46+AA60)</f>
        <v>561</v>
      </c>
      <c r="AB25" s="94">
        <f>SUM(AB26+AB46+AB60)</f>
        <v>411</v>
      </c>
      <c r="AC25" s="95"/>
      <c r="AD25" s="95"/>
      <c r="AE25" s="96"/>
      <c r="AF25" s="9"/>
    </row>
    <row r="26" spans="1:32" ht="44.25" customHeight="1">
      <c r="A26" s="100" t="s">
        <v>122</v>
      </c>
      <c r="B26" s="122" t="s">
        <v>123</v>
      </c>
      <c r="C26" s="76"/>
      <c r="D26" s="77"/>
      <c r="E26" s="77"/>
      <c r="F26" s="78"/>
      <c r="G26" s="123">
        <f>G27+G28+G29+G30+G31+G32+G33+G34</f>
        <v>722</v>
      </c>
      <c r="H26" s="124">
        <f>H27+H28+H29+H30+H31+H32+H33+H34</f>
        <v>150</v>
      </c>
      <c r="I26" s="124">
        <f>I27+I28+I29+I30+I31+I32+I33+I34</f>
        <v>572</v>
      </c>
      <c r="J26" s="124">
        <f>J27+J28+J29+J30+J31+J32+J33+J34</f>
        <v>232</v>
      </c>
      <c r="K26" s="124">
        <f>K27+K28+K29+K30+K31+K32+K33+K34</f>
        <v>340</v>
      </c>
      <c r="L26" s="125"/>
      <c r="M26" s="111"/>
      <c r="N26" s="112"/>
      <c r="O26" s="113"/>
      <c r="P26" s="114">
        <f>P28+P29+P30+P31+P32+P33+P27</f>
        <v>168</v>
      </c>
      <c r="Q26" s="116">
        <f>Q33+Q32+Q31+Q30+Q29+Q28+Q27</f>
        <v>65</v>
      </c>
      <c r="R26" s="116"/>
      <c r="S26" s="116">
        <f>S33+S32+S31+S30+S29+S28+S27</f>
        <v>103</v>
      </c>
      <c r="T26" s="89"/>
      <c r="U26" s="90">
        <v>164</v>
      </c>
      <c r="V26" s="91">
        <f>V27+V28+V29+V30+V31+V32+V33</f>
        <v>70</v>
      </c>
      <c r="W26" s="91"/>
      <c r="X26" s="91">
        <f>X27+X28+X29+X30+X31+X32+X33</f>
        <v>94</v>
      </c>
      <c r="Y26" s="92"/>
      <c r="Z26" s="93">
        <f>Z27+Z28+Z29+Z30+Z31+Z32+Z33+Z34</f>
        <v>240</v>
      </c>
      <c r="AA26" s="94">
        <f>AA27+AA28+AA29+AA30+AA31+AA32+AA33+AA34</f>
        <v>118</v>
      </c>
      <c r="AB26" s="94">
        <f>AB27+AB28+AB29+AB30+AB31+AB32+AB33+AB34</f>
        <v>122</v>
      </c>
      <c r="AC26" s="94"/>
      <c r="AD26" s="94"/>
      <c r="AE26" s="126"/>
      <c r="AF26" s="9"/>
    </row>
    <row r="27" spans="1:32" ht="18" customHeight="1">
      <c r="A27" s="127" t="s">
        <v>124</v>
      </c>
      <c r="B27" s="128" t="s">
        <v>125</v>
      </c>
      <c r="C27" s="76"/>
      <c r="D27" s="77">
        <v>6</v>
      </c>
      <c r="E27" s="129"/>
      <c r="F27" s="130"/>
      <c r="G27" s="79">
        <v>56</v>
      </c>
      <c r="H27" s="80">
        <v>12</v>
      </c>
      <c r="I27" s="81">
        <v>44</v>
      </c>
      <c r="J27" s="80">
        <v>44</v>
      </c>
      <c r="K27" s="82"/>
      <c r="L27" s="83"/>
      <c r="M27" s="84"/>
      <c r="N27" s="85"/>
      <c r="O27" s="86"/>
      <c r="P27" s="87"/>
      <c r="Q27" s="88"/>
      <c r="R27" s="88"/>
      <c r="S27" s="88"/>
      <c r="T27" s="131"/>
      <c r="U27" s="132">
        <v>44</v>
      </c>
      <c r="V27" s="133">
        <v>20</v>
      </c>
      <c r="W27" s="133"/>
      <c r="X27" s="133">
        <v>24</v>
      </c>
      <c r="Y27" s="134"/>
      <c r="Z27" s="135"/>
      <c r="AA27" s="95"/>
      <c r="AB27" s="95"/>
      <c r="AC27" s="95"/>
      <c r="AD27" s="95"/>
      <c r="AE27" s="96"/>
      <c r="AF27" s="9"/>
    </row>
    <row r="28" spans="1:32" ht="15.75" customHeight="1">
      <c r="A28" s="127" t="s">
        <v>126</v>
      </c>
      <c r="B28" s="128" t="s">
        <v>127</v>
      </c>
      <c r="C28" s="76"/>
      <c r="D28" s="77"/>
      <c r="E28" s="129"/>
      <c r="F28" s="78">
        <v>4</v>
      </c>
      <c r="G28" s="79">
        <v>41</v>
      </c>
      <c r="H28" s="80">
        <v>9</v>
      </c>
      <c r="I28" s="81">
        <v>32</v>
      </c>
      <c r="J28" s="80">
        <v>28</v>
      </c>
      <c r="K28" s="82">
        <v>4</v>
      </c>
      <c r="L28" s="83"/>
      <c r="M28" s="84"/>
      <c r="N28" s="85"/>
      <c r="O28" s="86"/>
      <c r="P28" s="87">
        <v>32</v>
      </c>
      <c r="Q28" s="88"/>
      <c r="R28" s="88"/>
      <c r="S28" s="88">
        <v>32</v>
      </c>
      <c r="T28" s="131"/>
      <c r="U28" s="132"/>
      <c r="V28" s="133"/>
      <c r="W28" s="133"/>
      <c r="X28" s="133"/>
      <c r="Y28" s="134"/>
      <c r="Z28" s="135"/>
      <c r="AA28" s="95"/>
      <c r="AB28" s="95"/>
      <c r="AC28" s="95"/>
      <c r="AD28" s="95"/>
      <c r="AE28" s="96"/>
      <c r="AF28" s="9"/>
    </row>
    <row r="29" spans="1:32" ht="19.5" customHeight="1">
      <c r="A29" s="127" t="s">
        <v>128</v>
      </c>
      <c r="B29" s="128" t="s">
        <v>129</v>
      </c>
      <c r="C29" s="76"/>
      <c r="D29" s="77">
        <v>3.4</v>
      </c>
      <c r="E29" s="136"/>
      <c r="F29" s="137"/>
      <c r="G29" s="79">
        <v>71</v>
      </c>
      <c r="H29" s="80">
        <v>15</v>
      </c>
      <c r="I29" s="81">
        <v>56</v>
      </c>
      <c r="J29" s="80">
        <v>46</v>
      </c>
      <c r="K29" s="82">
        <v>10</v>
      </c>
      <c r="L29" s="83"/>
      <c r="M29" s="84"/>
      <c r="N29" s="85"/>
      <c r="O29" s="86"/>
      <c r="P29" s="87">
        <v>56</v>
      </c>
      <c r="Q29" s="88">
        <v>25</v>
      </c>
      <c r="R29" s="88"/>
      <c r="S29" s="88">
        <v>31</v>
      </c>
      <c r="T29" s="131"/>
      <c r="U29" s="132"/>
      <c r="V29" s="133"/>
      <c r="W29" s="133"/>
      <c r="X29" s="133"/>
      <c r="Y29" s="134"/>
      <c r="Z29" s="135"/>
      <c r="AA29" s="95"/>
      <c r="AB29" s="95"/>
      <c r="AC29" s="95"/>
      <c r="AD29" s="95"/>
      <c r="AE29" s="96"/>
      <c r="AF29" s="9"/>
    </row>
    <row r="30" spans="1:32" ht="12.75">
      <c r="A30" s="127" t="s">
        <v>130</v>
      </c>
      <c r="B30" s="128" t="s">
        <v>94</v>
      </c>
      <c r="C30" s="76"/>
      <c r="D30" s="77" t="s">
        <v>131</v>
      </c>
      <c r="E30" s="129"/>
      <c r="F30" s="138"/>
      <c r="G30" s="79">
        <v>199</v>
      </c>
      <c r="H30" s="80">
        <v>41</v>
      </c>
      <c r="I30" s="81">
        <v>158</v>
      </c>
      <c r="J30" s="80"/>
      <c r="K30" s="82">
        <v>158</v>
      </c>
      <c r="L30" s="83"/>
      <c r="M30" s="84"/>
      <c r="N30" s="85"/>
      <c r="O30" s="86"/>
      <c r="P30" s="87">
        <v>40</v>
      </c>
      <c r="Q30" s="88">
        <v>20</v>
      </c>
      <c r="R30" s="88"/>
      <c r="S30" s="88">
        <v>20</v>
      </c>
      <c r="T30" s="131"/>
      <c r="U30" s="132">
        <v>60</v>
      </c>
      <c r="V30" s="133">
        <v>25</v>
      </c>
      <c r="W30" s="133"/>
      <c r="X30" s="133">
        <v>35</v>
      </c>
      <c r="Y30" s="134"/>
      <c r="Z30" s="135">
        <v>58</v>
      </c>
      <c r="AA30" s="95">
        <v>34</v>
      </c>
      <c r="AB30" s="95">
        <v>24</v>
      </c>
      <c r="AC30" s="95"/>
      <c r="AD30" s="95"/>
      <c r="AE30" s="96"/>
      <c r="AF30" s="9"/>
    </row>
    <row r="31" spans="1:32" ht="12.75">
      <c r="A31" s="127" t="s">
        <v>132</v>
      </c>
      <c r="B31" s="128" t="s">
        <v>133</v>
      </c>
      <c r="C31" s="76">
        <v>8</v>
      </c>
      <c r="D31" s="77">
        <v>4.6</v>
      </c>
      <c r="E31" s="77"/>
      <c r="F31" s="78"/>
      <c r="G31" s="79">
        <v>199</v>
      </c>
      <c r="H31" s="80">
        <v>41</v>
      </c>
      <c r="I31" s="81">
        <v>158</v>
      </c>
      <c r="J31" s="80">
        <v>8</v>
      </c>
      <c r="K31" s="82">
        <v>150</v>
      </c>
      <c r="L31" s="83"/>
      <c r="M31" s="84"/>
      <c r="N31" s="85"/>
      <c r="O31" s="86"/>
      <c r="P31" s="87">
        <v>40</v>
      </c>
      <c r="Q31" s="88">
        <v>20</v>
      </c>
      <c r="R31" s="88"/>
      <c r="S31" s="88">
        <v>20</v>
      </c>
      <c r="T31" s="131"/>
      <c r="U31" s="132">
        <v>60</v>
      </c>
      <c r="V31" s="133">
        <v>25</v>
      </c>
      <c r="W31" s="133"/>
      <c r="X31" s="133">
        <v>35</v>
      </c>
      <c r="Y31" s="134"/>
      <c r="Z31" s="135">
        <v>58</v>
      </c>
      <c r="AA31" s="95">
        <v>34</v>
      </c>
      <c r="AB31" s="95">
        <v>24</v>
      </c>
      <c r="AC31" s="95"/>
      <c r="AD31" s="95"/>
      <c r="AE31" s="96"/>
      <c r="AF31" s="9"/>
    </row>
    <row r="32" spans="1:32" ht="15" customHeight="1">
      <c r="A32" s="127" t="s">
        <v>134</v>
      </c>
      <c r="B32" s="128" t="s">
        <v>135</v>
      </c>
      <c r="C32" s="76"/>
      <c r="D32" s="77"/>
      <c r="E32" s="139"/>
      <c r="F32" s="78">
        <v>2</v>
      </c>
      <c r="G32" s="79">
        <v>40</v>
      </c>
      <c r="H32" s="80">
        <v>8</v>
      </c>
      <c r="I32" s="81">
        <v>32</v>
      </c>
      <c r="J32" s="80">
        <v>27</v>
      </c>
      <c r="K32" s="82">
        <v>5</v>
      </c>
      <c r="L32" s="83"/>
      <c r="M32" s="84"/>
      <c r="N32" s="85"/>
      <c r="O32" s="86"/>
      <c r="P32" s="87"/>
      <c r="Q32" s="88"/>
      <c r="R32" s="88"/>
      <c r="S32" s="88"/>
      <c r="T32" s="131"/>
      <c r="U32" s="132"/>
      <c r="V32" s="133"/>
      <c r="W32" s="133"/>
      <c r="X32" s="133"/>
      <c r="Y32" s="134"/>
      <c r="Z32" s="135">
        <v>32</v>
      </c>
      <c r="AA32" s="95">
        <v>32</v>
      </c>
      <c r="AB32" s="95"/>
      <c r="AC32" s="95"/>
      <c r="AD32" s="95"/>
      <c r="AE32" s="96"/>
      <c r="AF32" s="9"/>
    </row>
    <row r="33" spans="1:32" ht="16.5" customHeight="1">
      <c r="A33" s="127" t="s">
        <v>136</v>
      </c>
      <c r="B33" s="128" t="s">
        <v>137</v>
      </c>
      <c r="C33" s="76"/>
      <c r="D33" s="77">
        <v>8</v>
      </c>
      <c r="E33" s="77"/>
      <c r="F33" s="78"/>
      <c r="G33" s="79">
        <v>40</v>
      </c>
      <c r="H33" s="80">
        <v>8</v>
      </c>
      <c r="I33" s="81">
        <v>32</v>
      </c>
      <c r="J33" s="80">
        <v>27</v>
      </c>
      <c r="K33" s="82">
        <v>5</v>
      </c>
      <c r="L33" s="83"/>
      <c r="M33" s="84"/>
      <c r="N33" s="85"/>
      <c r="O33" s="86"/>
      <c r="P33" s="87"/>
      <c r="Q33" s="88"/>
      <c r="R33" s="88"/>
      <c r="S33" s="88"/>
      <c r="T33" s="131"/>
      <c r="U33" s="132"/>
      <c r="V33" s="133"/>
      <c r="W33" s="133"/>
      <c r="X33" s="133"/>
      <c r="Y33" s="134"/>
      <c r="Z33" s="135">
        <v>32</v>
      </c>
      <c r="AA33" s="95"/>
      <c r="AB33" s="95">
        <v>32</v>
      </c>
      <c r="AC33" s="95"/>
      <c r="AD33" s="95"/>
      <c r="AE33" s="96"/>
      <c r="AF33" s="9"/>
    </row>
    <row r="34" spans="1:32" ht="41.25" customHeight="1">
      <c r="A34" s="100" t="s">
        <v>138</v>
      </c>
      <c r="B34" s="122" t="s">
        <v>139</v>
      </c>
      <c r="C34" s="76"/>
      <c r="D34" s="77"/>
      <c r="E34" s="77"/>
      <c r="F34" s="78"/>
      <c r="G34" s="140">
        <f>G35+G36+G37+G38</f>
        <v>76</v>
      </c>
      <c r="H34" s="108">
        <f>H35+H36+H37+H38</f>
        <v>16</v>
      </c>
      <c r="I34" s="107">
        <f>I35+I36+I37+I38</f>
        <v>60</v>
      </c>
      <c r="J34" s="108">
        <f>J35+J36+J37+J38</f>
        <v>52</v>
      </c>
      <c r="K34" s="109">
        <f>K35+K36+K37+K38</f>
        <v>8</v>
      </c>
      <c r="L34" s="110">
        <v>0</v>
      </c>
      <c r="M34" s="111"/>
      <c r="N34" s="112"/>
      <c r="O34" s="113"/>
      <c r="P34" s="114"/>
      <c r="Q34" s="116"/>
      <c r="R34" s="116"/>
      <c r="S34" s="116"/>
      <c r="T34" s="89"/>
      <c r="U34" s="90"/>
      <c r="V34" s="91"/>
      <c r="W34" s="91"/>
      <c r="X34" s="91"/>
      <c r="Y34" s="92"/>
      <c r="Z34" s="93">
        <f>Z35+Z36+Z37+Z38</f>
        <v>60</v>
      </c>
      <c r="AA34" s="94">
        <f>AA35+AA36+AA38+AA37</f>
        <v>18</v>
      </c>
      <c r="AB34" s="94">
        <f>AB35+AB36+AB37+AB38</f>
        <v>42</v>
      </c>
      <c r="AC34" s="94"/>
      <c r="AD34" s="94"/>
      <c r="AE34" s="126"/>
      <c r="AF34" s="9"/>
    </row>
    <row r="35" spans="1:32" ht="15.75" customHeight="1">
      <c r="A35" s="127" t="s">
        <v>140</v>
      </c>
      <c r="B35" s="128" t="s">
        <v>141</v>
      </c>
      <c r="C35" s="76"/>
      <c r="D35" s="77"/>
      <c r="E35" s="77"/>
      <c r="F35" s="78"/>
      <c r="G35" s="79"/>
      <c r="H35" s="80"/>
      <c r="I35" s="81"/>
      <c r="J35" s="80"/>
      <c r="K35" s="82"/>
      <c r="L35" s="83"/>
      <c r="M35" s="84"/>
      <c r="N35" s="85"/>
      <c r="O35" s="86"/>
      <c r="P35" s="87"/>
      <c r="Q35" s="88"/>
      <c r="R35" s="88"/>
      <c r="S35" s="88"/>
      <c r="T35" s="131"/>
      <c r="U35" s="132"/>
      <c r="V35" s="133"/>
      <c r="W35" s="133"/>
      <c r="X35" s="133"/>
      <c r="Y35" s="134"/>
      <c r="Z35" s="135"/>
      <c r="AA35" s="95"/>
      <c r="AB35" s="95"/>
      <c r="AC35" s="95"/>
      <c r="AD35" s="95"/>
      <c r="AE35" s="96"/>
      <c r="AF35" s="9"/>
    </row>
    <row r="36" spans="1:32" ht="12.75">
      <c r="A36" s="127"/>
      <c r="B36" s="128" t="s">
        <v>142</v>
      </c>
      <c r="C36" s="76"/>
      <c r="D36" s="77"/>
      <c r="E36" s="77"/>
      <c r="F36" s="78"/>
      <c r="G36" s="79"/>
      <c r="H36" s="80"/>
      <c r="I36" s="81"/>
      <c r="J36" s="80"/>
      <c r="K36" s="82"/>
      <c r="L36" s="83"/>
      <c r="M36" s="84"/>
      <c r="N36" s="85"/>
      <c r="O36" s="86"/>
      <c r="P36" s="87"/>
      <c r="Q36" s="88"/>
      <c r="R36" s="88"/>
      <c r="S36" s="88"/>
      <c r="T36" s="131"/>
      <c r="U36" s="132"/>
      <c r="V36" s="133"/>
      <c r="W36" s="133"/>
      <c r="X36" s="133"/>
      <c r="Y36" s="134"/>
      <c r="Z36" s="135"/>
      <c r="AA36" s="95"/>
      <c r="AB36" s="95"/>
      <c r="AC36" s="95"/>
      <c r="AD36" s="95"/>
      <c r="AE36" s="96"/>
      <c r="AF36" s="9"/>
    </row>
    <row r="37" spans="1:32" ht="12.75">
      <c r="A37" s="127" t="s">
        <v>143</v>
      </c>
      <c r="B37" s="128" t="s">
        <v>144</v>
      </c>
      <c r="C37" s="76"/>
      <c r="D37" s="77"/>
      <c r="E37" s="77"/>
      <c r="F37" s="78">
        <v>8</v>
      </c>
      <c r="G37" s="79">
        <v>76</v>
      </c>
      <c r="H37" s="141">
        <v>16</v>
      </c>
      <c r="I37" s="142">
        <v>60</v>
      </c>
      <c r="J37" s="143">
        <v>52</v>
      </c>
      <c r="K37" s="144">
        <v>8</v>
      </c>
      <c r="L37" s="83"/>
      <c r="M37" s="84"/>
      <c r="N37" s="85"/>
      <c r="O37" s="86"/>
      <c r="P37" s="87"/>
      <c r="Q37" s="88"/>
      <c r="R37" s="88"/>
      <c r="S37" s="88"/>
      <c r="T37" s="131"/>
      <c r="U37" s="132"/>
      <c r="V37" s="133"/>
      <c r="W37" s="133"/>
      <c r="X37" s="133"/>
      <c r="Y37" s="134"/>
      <c r="Z37" s="135">
        <v>60</v>
      </c>
      <c r="AA37" s="95">
        <v>18</v>
      </c>
      <c r="AB37" s="95">
        <v>42</v>
      </c>
      <c r="AC37" s="95"/>
      <c r="AD37" s="95"/>
      <c r="AE37" s="96"/>
      <c r="AF37" s="9"/>
    </row>
    <row r="38" spans="1:32" ht="22.5">
      <c r="A38" s="127"/>
      <c r="B38" s="128" t="s">
        <v>145</v>
      </c>
      <c r="C38" s="76"/>
      <c r="D38" s="77"/>
      <c r="E38" s="77"/>
      <c r="F38" s="78"/>
      <c r="G38" s="79"/>
      <c r="H38" s="80"/>
      <c r="I38" s="81"/>
      <c r="J38" s="80"/>
      <c r="K38" s="82"/>
      <c r="L38" s="83"/>
      <c r="M38" s="84"/>
      <c r="N38" s="85"/>
      <c r="O38" s="86"/>
      <c r="P38" s="87"/>
      <c r="Q38" s="88"/>
      <c r="R38" s="88"/>
      <c r="S38" s="88"/>
      <c r="T38" s="131"/>
      <c r="U38" s="132"/>
      <c r="V38" s="133"/>
      <c r="W38" s="133"/>
      <c r="X38" s="133"/>
      <c r="Y38" s="134"/>
      <c r="Z38" s="135"/>
      <c r="AA38" s="95"/>
      <c r="AB38" s="95"/>
      <c r="AC38" s="95"/>
      <c r="AD38" s="95"/>
      <c r="AE38" s="96"/>
      <c r="AF38" s="9"/>
    </row>
    <row r="39" spans="1:32" ht="29.25" customHeight="1">
      <c r="A39" s="100" t="s">
        <v>146</v>
      </c>
      <c r="B39" s="122" t="s">
        <v>147</v>
      </c>
      <c r="C39" s="145"/>
      <c r="D39" s="146"/>
      <c r="E39" s="147"/>
      <c r="F39" s="148"/>
      <c r="G39" s="123">
        <f>G40+G41+G42+G43+G44</f>
        <v>360</v>
      </c>
      <c r="H39" s="124">
        <f>H40+H41+H42+H43+H44</f>
        <v>110</v>
      </c>
      <c r="I39" s="124">
        <f>I40+I41+I42+I43+I44</f>
        <v>250</v>
      </c>
      <c r="J39" s="124">
        <f>J40+J41+J42+J43+J44</f>
        <v>140</v>
      </c>
      <c r="K39" s="124">
        <f>K40+K41+K42+K43+K44</f>
        <v>110</v>
      </c>
      <c r="L39" s="125">
        <v>0</v>
      </c>
      <c r="M39" s="111"/>
      <c r="N39" s="112"/>
      <c r="O39" s="113"/>
      <c r="P39" s="114">
        <f>P40+P41+P42+P43+P44</f>
        <v>250</v>
      </c>
      <c r="Q39" s="116">
        <f>Q40+Q41+Q42+Q43+Q44</f>
        <v>100</v>
      </c>
      <c r="R39" s="116"/>
      <c r="S39" s="116">
        <f>S40+S41+S42+S43+S44</f>
        <v>150</v>
      </c>
      <c r="T39" s="89"/>
      <c r="U39" s="90"/>
      <c r="V39" s="91"/>
      <c r="W39" s="91"/>
      <c r="X39" s="91"/>
      <c r="Y39" s="92"/>
      <c r="Z39" s="93"/>
      <c r="AA39" s="94"/>
      <c r="AB39" s="94"/>
      <c r="AC39" s="95"/>
      <c r="AD39" s="95"/>
      <c r="AE39" s="96"/>
      <c r="AF39" s="9"/>
    </row>
    <row r="40" spans="1:32" ht="16.5" customHeight="1">
      <c r="A40" s="127" t="s">
        <v>148</v>
      </c>
      <c r="B40" s="128" t="s">
        <v>102</v>
      </c>
      <c r="C40" s="76">
        <v>3</v>
      </c>
      <c r="D40" s="77"/>
      <c r="E40" s="129"/>
      <c r="F40" s="78"/>
      <c r="G40" s="79">
        <v>58</v>
      </c>
      <c r="H40" s="80">
        <v>18</v>
      </c>
      <c r="I40" s="81">
        <v>40</v>
      </c>
      <c r="J40" s="80">
        <v>20</v>
      </c>
      <c r="K40" s="82">
        <v>20</v>
      </c>
      <c r="L40" s="83"/>
      <c r="M40" s="84"/>
      <c r="N40" s="85"/>
      <c r="O40" s="86"/>
      <c r="P40" s="87">
        <v>40</v>
      </c>
      <c r="Q40" s="88">
        <v>40</v>
      </c>
      <c r="R40" s="88"/>
      <c r="S40" s="88"/>
      <c r="T40" s="131"/>
      <c r="U40" s="132"/>
      <c r="V40" s="133"/>
      <c r="W40" s="133"/>
      <c r="X40" s="133"/>
      <c r="Y40" s="134"/>
      <c r="Z40" s="135"/>
      <c r="AA40" s="95"/>
      <c r="AB40" s="95"/>
      <c r="AC40" s="95"/>
      <c r="AD40" s="95"/>
      <c r="AE40" s="96"/>
      <c r="AF40" s="9"/>
    </row>
    <row r="41" spans="1:32" ht="18.75" customHeight="1">
      <c r="A41" s="127" t="s">
        <v>149</v>
      </c>
      <c r="B41" s="128" t="s">
        <v>150</v>
      </c>
      <c r="C41" s="76"/>
      <c r="D41" s="77"/>
      <c r="E41" s="129"/>
      <c r="F41" s="78">
        <v>4</v>
      </c>
      <c r="G41" s="79">
        <v>86</v>
      </c>
      <c r="H41" s="80">
        <v>26</v>
      </c>
      <c r="I41" s="81">
        <v>60</v>
      </c>
      <c r="J41" s="80">
        <v>30</v>
      </c>
      <c r="K41" s="82">
        <v>30</v>
      </c>
      <c r="L41" s="83"/>
      <c r="M41" s="84"/>
      <c r="N41" s="85"/>
      <c r="O41" s="86"/>
      <c r="P41" s="87">
        <v>60</v>
      </c>
      <c r="Q41" s="88">
        <v>20</v>
      </c>
      <c r="R41" s="88"/>
      <c r="S41" s="88">
        <v>40</v>
      </c>
      <c r="T41" s="131"/>
      <c r="U41" s="149"/>
      <c r="V41" s="150"/>
      <c r="W41" s="150"/>
      <c r="X41" s="133"/>
      <c r="Y41" s="134"/>
      <c r="Z41" s="135"/>
      <c r="AA41" s="95"/>
      <c r="AB41" s="95"/>
      <c r="AC41" s="95"/>
      <c r="AD41" s="95"/>
      <c r="AE41" s="96"/>
      <c r="AF41" s="9"/>
    </row>
    <row r="42" spans="1:32" ht="22.5" customHeight="1">
      <c r="A42" s="127" t="s">
        <v>151</v>
      </c>
      <c r="B42" s="128" t="s">
        <v>152</v>
      </c>
      <c r="C42" s="76"/>
      <c r="D42" s="77">
        <v>4</v>
      </c>
      <c r="E42" s="77"/>
      <c r="F42" s="78"/>
      <c r="G42" s="79">
        <v>46</v>
      </c>
      <c r="H42" s="80">
        <v>14</v>
      </c>
      <c r="I42" s="81">
        <v>32</v>
      </c>
      <c r="J42" s="80">
        <v>32</v>
      </c>
      <c r="K42" s="82"/>
      <c r="L42" s="83"/>
      <c r="M42" s="151"/>
      <c r="N42" s="152"/>
      <c r="O42" s="153"/>
      <c r="P42" s="154">
        <v>32</v>
      </c>
      <c r="Q42" s="155"/>
      <c r="R42" s="155"/>
      <c r="S42" s="155">
        <v>32</v>
      </c>
      <c r="T42" s="156"/>
      <c r="U42" s="132"/>
      <c r="V42" s="133"/>
      <c r="W42" s="133"/>
      <c r="X42" s="150"/>
      <c r="Y42" s="157"/>
      <c r="Z42" s="158"/>
      <c r="AA42" s="159"/>
      <c r="AB42" s="159"/>
      <c r="AC42" s="159"/>
      <c r="AD42" s="159"/>
      <c r="AE42" s="160"/>
      <c r="AF42" s="9"/>
    </row>
    <row r="43" spans="1:32" ht="16.5" customHeight="1">
      <c r="A43" s="161" t="s">
        <v>153</v>
      </c>
      <c r="B43" s="128" t="s">
        <v>154</v>
      </c>
      <c r="C43" s="76"/>
      <c r="D43" s="77">
        <v>4</v>
      </c>
      <c r="E43" s="77"/>
      <c r="F43" s="78"/>
      <c r="G43" s="79">
        <v>86</v>
      </c>
      <c r="H43" s="80">
        <v>26</v>
      </c>
      <c r="I43" s="81">
        <v>60</v>
      </c>
      <c r="J43" s="80">
        <v>24</v>
      </c>
      <c r="K43" s="82">
        <v>36</v>
      </c>
      <c r="L43" s="83"/>
      <c r="M43" s="151"/>
      <c r="N43" s="152"/>
      <c r="O43" s="153"/>
      <c r="P43" s="154">
        <v>60</v>
      </c>
      <c r="Q43" s="155">
        <v>20</v>
      </c>
      <c r="R43" s="155"/>
      <c r="S43" s="155">
        <v>40</v>
      </c>
      <c r="T43" s="156"/>
      <c r="U43" s="132"/>
      <c r="V43" s="133"/>
      <c r="W43" s="133"/>
      <c r="X43" s="150"/>
      <c r="Y43" s="157"/>
      <c r="Z43" s="158"/>
      <c r="AA43" s="159"/>
      <c r="AB43" s="159"/>
      <c r="AC43" s="159"/>
      <c r="AD43" s="159"/>
      <c r="AE43" s="160"/>
      <c r="AF43" s="9"/>
    </row>
    <row r="44" spans="1:32" ht="16.5" customHeight="1">
      <c r="A44" s="162" t="s">
        <v>155</v>
      </c>
      <c r="B44" s="163" t="s">
        <v>156</v>
      </c>
      <c r="C44" s="164"/>
      <c r="D44" s="165">
        <v>4</v>
      </c>
      <c r="E44" s="165"/>
      <c r="F44" s="166"/>
      <c r="G44" s="167">
        <v>84</v>
      </c>
      <c r="H44" s="168">
        <v>26</v>
      </c>
      <c r="I44" s="169">
        <v>58</v>
      </c>
      <c r="J44" s="168">
        <v>34</v>
      </c>
      <c r="K44" s="170">
        <v>24</v>
      </c>
      <c r="L44" s="171"/>
      <c r="M44" s="172"/>
      <c r="N44" s="173"/>
      <c r="O44" s="174"/>
      <c r="P44" s="175">
        <v>58</v>
      </c>
      <c r="Q44" s="176">
        <v>20</v>
      </c>
      <c r="R44" s="176"/>
      <c r="S44" s="176">
        <v>38</v>
      </c>
      <c r="T44" s="177"/>
      <c r="U44" s="178"/>
      <c r="V44" s="179"/>
      <c r="W44" s="179"/>
      <c r="X44" s="180"/>
      <c r="Y44" s="181"/>
      <c r="Z44" s="182"/>
      <c r="AA44" s="183"/>
      <c r="AB44" s="183"/>
      <c r="AC44" s="183"/>
      <c r="AD44" s="183"/>
      <c r="AE44" s="184"/>
      <c r="AF44" s="9"/>
    </row>
    <row r="45" spans="1:32" ht="21" customHeight="1">
      <c r="A45" s="185">
        <v>1</v>
      </c>
      <c r="B45" s="186">
        <v>2</v>
      </c>
      <c r="C45" s="187">
        <v>3</v>
      </c>
      <c r="D45" s="188">
        <v>4</v>
      </c>
      <c r="E45" s="188">
        <v>5</v>
      </c>
      <c r="F45" s="189">
        <v>6</v>
      </c>
      <c r="G45" s="190">
        <v>7</v>
      </c>
      <c r="H45" s="191">
        <v>8</v>
      </c>
      <c r="I45" s="192">
        <v>9</v>
      </c>
      <c r="J45" s="191">
        <v>10</v>
      </c>
      <c r="K45" s="193">
        <v>11</v>
      </c>
      <c r="L45" s="194">
        <v>12</v>
      </c>
      <c r="M45" s="195">
        <v>13</v>
      </c>
      <c r="N45" s="196">
        <v>14</v>
      </c>
      <c r="O45" s="197">
        <v>15</v>
      </c>
      <c r="P45" s="198">
        <v>16</v>
      </c>
      <c r="Q45" s="199">
        <v>17</v>
      </c>
      <c r="R45" s="199"/>
      <c r="S45" s="199">
        <v>19</v>
      </c>
      <c r="T45" s="200">
        <v>20</v>
      </c>
      <c r="U45" s="201">
        <v>21</v>
      </c>
      <c r="V45" s="202">
        <v>22</v>
      </c>
      <c r="W45" s="202">
        <v>23</v>
      </c>
      <c r="X45" s="202">
        <v>24</v>
      </c>
      <c r="Y45" s="203">
        <v>25</v>
      </c>
      <c r="Z45" s="204">
        <v>26</v>
      </c>
      <c r="AA45" s="205">
        <v>27</v>
      </c>
      <c r="AB45" s="205">
        <v>29</v>
      </c>
      <c r="AC45" s="205">
        <v>30</v>
      </c>
      <c r="AD45" s="205">
        <v>31</v>
      </c>
      <c r="AE45" s="205">
        <v>32</v>
      </c>
      <c r="AF45" s="9"/>
    </row>
    <row r="46" spans="1:32" ht="24">
      <c r="A46" s="100" t="s">
        <v>157</v>
      </c>
      <c r="B46" s="101" t="s">
        <v>158</v>
      </c>
      <c r="C46" s="76"/>
      <c r="D46" s="77"/>
      <c r="E46" s="129"/>
      <c r="F46" s="130"/>
      <c r="G46" s="206">
        <f aca="true" t="shared" si="2" ref="G46:L46">SUM(G47:G59)</f>
        <v>1156</v>
      </c>
      <c r="H46" s="207">
        <f t="shared" si="2"/>
        <v>254</v>
      </c>
      <c r="I46" s="207">
        <f t="shared" si="2"/>
        <v>902</v>
      </c>
      <c r="J46" s="207">
        <f t="shared" si="2"/>
        <v>558</v>
      </c>
      <c r="K46" s="207">
        <f t="shared" si="2"/>
        <v>328</v>
      </c>
      <c r="L46" s="208">
        <f t="shared" si="2"/>
        <v>16</v>
      </c>
      <c r="M46" s="209"/>
      <c r="N46" s="210"/>
      <c r="O46" s="211"/>
      <c r="P46" s="212">
        <f>SUM(P47:P59)</f>
        <v>262</v>
      </c>
      <c r="Q46" s="213">
        <f>SUM(Q47:Q59)</f>
        <v>105</v>
      </c>
      <c r="R46" s="213"/>
      <c r="S46" s="213">
        <f>SUM(S47:S59)</f>
        <v>157</v>
      </c>
      <c r="T46" s="214"/>
      <c r="U46" s="215">
        <f>SUM(U47:U59)</f>
        <v>394</v>
      </c>
      <c r="V46" s="216">
        <f>SUM(V47:V59)</f>
        <v>170</v>
      </c>
      <c r="W46" s="216"/>
      <c r="X46" s="216">
        <f>SUM(X47:X59)</f>
        <v>224</v>
      </c>
      <c r="Y46" s="217"/>
      <c r="Z46" s="218">
        <f>SUM(Z47:Z59)</f>
        <v>246</v>
      </c>
      <c r="AA46" s="219">
        <f>SUM(AA47:AA59)</f>
        <v>152</v>
      </c>
      <c r="AB46" s="219">
        <f>SUM(AB47:AB59)</f>
        <v>94</v>
      </c>
      <c r="AC46" s="219"/>
      <c r="AD46" s="219"/>
      <c r="AE46" s="219"/>
      <c r="AF46" s="9"/>
    </row>
    <row r="47" spans="1:32" ht="22.5">
      <c r="A47" s="127" t="s">
        <v>159</v>
      </c>
      <c r="B47" s="128" t="s">
        <v>160</v>
      </c>
      <c r="C47" s="76"/>
      <c r="D47" s="77">
        <v>4</v>
      </c>
      <c r="E47" s="77"/>
      <c r="F47" s="78"/>
      <c r="G47" s="79">
        <v>54</v>
      </c>
      <c r="H47" s="80">
        <v>12</v>
      </c>
      <c r="I47" s="81">
        <v>42</v>
      </c>
      <c r="J47" s="80">
        <v>26</v>
      </c>
      <c r="K47" s="82">
        <v>16</v>
      </c>
      <c r="L47" s="83"/>
      <c r="M47" s="220"/>
      <c r="N47" s="85"/>
      <c r="O47" s="221"/>
      <c r="P47" s="87">
        <v>42</v>
      </c>
      <c r="Q47" s="88">
        <v>15</v>
      </c>
      <c r="R47" s="88"/>
      <c r="S47" s="88">
        <v>27</v>
      </c>
      <c r="T47" s="131"/>
      <c r="U47" s="222"/>
      <c r="V47" s="133"/>
      <c r="W47" s="133"/>
      <c r="X47" s="133"/>
      <c r="Y47" s="223"/>
      <c r="Z47" s="224"/>
      <c r="AA47" s="95"/>
      <c r="AB47" s="95"/>
      <c r="AC47" s="95"/>
      <c r="AD47" s="95"/>
      <c r="AE47" s="95"/>
      <c r="AF47" s="9"/>
    </row>
    <row r="48" spans="1:32" ht="22.5">
      <c r="A48" s="127" t="s">
        <v>161</v>
      </c>
      <c r="B48" s="128" t="s">
        <v>162</v>
      </c>
      <c r="C48" s="76">
        <v>4</v>
      </c>
      <c r="D48" s="77">
        <v>3</v>
      </c>
      <c r="E48" s="77"/>
      <c r="F48" s="78"/>
      <c r="G48" s="225">
        <v>128</v>
      </c>
      <c r="H48" s="226">
        <v>28</v>
      </c>
      <c r="I48" s="81">
        <v>100</v>
      </c>
      <c r="J48" s="80">
        <v>78</v>
      </c>
      <c r="K48" s="82">
        <v>22</v>
      </c>
      <c r="L48" s="83"/>
      <c r="M48" s="220"/>
      <c r="N48" s="85"/>
      <c r="O48" s="221"/>
      <c r="P48" s="87">
        <v>100</v>
      </c>
      <c r="Q48" s="88">
        <v>40</v>
      </c>
      <c r="R48" s="88"/>
      <c r="S48" s="88">
        <v>60</v>
      </c>
      <c r="T48" s="131"/>
      <c r="U48" s="222"/>
      <c r="V48" s="133"/>
      <c r="W48" s="133"/>
      <c r="X48" s="133"/>
      <c r="Y48" s="223"/>
      <c r="Z48" s="227"/>
      <c r="AA48" s="228"/>
      <c r="AB48" s="228"/>
      <c r="AC48" s="228"/>
      <c r="AD48" s="228"/>
      <c r="AE48" s="228"/>
      <c r="AF48" s="9"/>
    </row>
    <row r="49" spans="1:32" ht="22.5">
      <c r="A49" s="127" t="s">
        <v>163</v>
      </c>
      <c r="B49" s="128" t="s">
        <v>164</v>
      </c>
      <c r="C49" s="76">
        <v>4</v>
      </c>
      <c r="D49" s="77">
        <v>3</v>
      </c>
      <c r="E49" s="77"/>
      <c r="F49" s="78"/>
      <c r="G49" s="225">
        <v>154</v>
      </c>
      <c r="H49" s="226">
        <v>34</v>
      </c>
      <c r="I49" s="81">
        <v>120</v>
      </c>
      <c r="J49" s="80">
        <v>74</v>
      </c>
      <c r="K49" s="82">
        <v>46</v>
      </c>
      <c r="L49" s="83"/>
      <c r="M49" s="220"/>
      <c r="N49" s="85"/>
      <c r="O49" s="221"/>
      <c r="P49" s="87">
        <v>120</v>
      </c>
      <c r="Q49" s="88">
        <v>50</v>
      </c>
      <c r="R49" s="88"/>
      <c r="S49" s="88">
        <v>70</v>
      </c>
      <c r="T49" s="131"/>
      <c r="U49" s="222"/>
      <c r="V49" s="133"/>
      <c r="W49" s="133"/>
      <c r="X49" s="133"/>
      <c r="Y49" s="223"/>
      <c r="Z49" s="229"/>
      <c r="AA49" s="230"/>
      <c r="AB49" s="230"/>
      <c r="AC49" s="230"/>
      <c r="AD49" s="230"/>
      <c r="AE49" s="231"/>
      <c r="AF49" s="9"/>
    </row>
    <row r="50" spans="1:32" ht="17.25" customHeight="1">
      <c r="A50" s="127" t="s">
        <v>165</v>
      </c>
      <c r="B50" s="128" t="s">
        <v>166</v>
      </c>
      <c r="C50" s="76">
        <v>8</v>
      </c>
      <c r="D50" s="77"/>
      <c r="E50" s="77"/>
      <c r="F50" s="78"/>
      <c r="G50" s="225">
        <v>74</v>
      </c>
      <c r="H50" s="226">
        <v>16</v>
      </c>
      <c r="I50" s="81">
        <v>58</v>
      </c>
      <c r="J50" s="80">
        <v>46</v>
      </c>
      <c r="K50" s="82">
        <v>12</v>
      </c>
      <c r="L50" s="83"/>
      <c r="M50" s="220"/>
      <c r="N50" s="85"/>
      <c r="O50" s="221"/>
      <c r="P50" s="87"/>
      <c r="Q50" s="88"/>
      <c r="R50" s="88"/>
      <c r="S50" s="88"/>
      <c r="T50" s="131"/>
      <c r="U50" s="222"/>
      <c r="V50" s="133"/>
      <c r="W50" s="133"/>
      <c r="X50" s="133"/>
      <c r="Y50" s="223"/>
      <c r="Z50" s="135">
        <v>58</v>
      </c>
      <c r="AA50" s="95">
        <v>36</v>
      </c>
      <c r="AB50" s="95">
        <v>22</v>
      </c>
      <c r="AC50" s="95"/>
      <c r="AD50" s="95"/>
      <c r="AE50" s="96"/>
      <c r="AF50" s="9"/>
    </row>
    <row r="51" spans="1:32" ht="21.75" customHeight="1">
      <c r="A51" s="127" t="s">
        <v>167</v>
      </c>
      <c r="B51" s="128" t="s">
        <v>168</v>
      </c>
      <c r="C51" s="76"/>
      <c r="D51" s="77">
        <v>6</v>
      </c>
      <c r="E51" s="77"/>
      <c r="F51" s="78"/>
      <c r="G51" s="225">
        <v>62</v>
      </c>
      <c r="H51" s="226">
        <v>14</v>
      </c>
      <c r="I51" s="81">
        <v>48</v>
      </c>
      <c r="J51" s="80">
        <v>28</v>
      </c>
      <c r="K51" s="82">
        <v>20</v>
      </c>
      <c r="L51" s="83"/>
      <c r="M51" s="220"/>
      <c r="N51" s="85"/>
      <c r="O51" s="221"/>
      <c r="P51" s="87"/>
      <c r="Q51" s="88"/>
      <c r="R51" s="88"/>
      <c r="S51" s="88"/>
      <c r="T51" s="131"/>
      <c r="U51" s="222">
        <v>48</v>
      </c>
      <c r="V51" s="133"/>
      <c r="W51" s="150"/>
      <c r="X51" s="133">
        <v>48</v>
      </c>
      <c r="Y51" s="223"/>
      <c r="Z51" s="135"/>
      <c r="AA51" s="95"/>
      <c r="AB51" s="95"/>
      <c r="AC51" s="95"/>
      <c r="AD51" s="95"/>
      <c r="AE51" s="96"/>
      <c r="AF51" s="9"/>
    </row>
    <row r="52" spans="1:32" ht="21" customHeight="1">
      <c r="A52" s="127" t="s">
        <v>169</v>
      </c>
      <c r="B52" s="128" t="s">
        <v>170</v>
      </c>
      <c r="C52" s="76"/>
      <c r="D52" s="77">
        <v>6</v>
      </c>
      <c r="E52" s="77"/>
      <c r="F52" s="78"/>
      <c r="G52" s="225">
        <v>72</v>
      </c>
      <c r="H52" s="226">
        <v>16</v>
      </c>
      <c r="I52" s="81">
        <v>56</v>
      </c>
      <c r="J52" s="80">
        <v>36</v>
      </c>
      <c r="K52" s="82">
        <v>20</v>
      </c>
      <c r="L52" s="83"/>
      <c r="M52" s="220"/>
      <c r="N52" s="85"/>
      <c r="O52" s="221"/>
      <c r="P52" s="87"/>
      <c r="Q52" s="88"/>
      <c r="R52" s="88"/>
      <c r="S52" s="88"/>
      <c r="T52" s="131"/>
      <c r="U52" s="222">
        <v>56</v>
      </c>
      <c r="V52" s="133">
        <v>20</v>
      </c>
      <c r="W52" s="150"/>
      <c r="X52" s="133">
        <v>36</v>
      </c>
      <c r="Y52" s="223"/>
      <c r="Z52" s="135"/>
      <c r="AA52" s="95"/>
      <c r="AB52" s="95"/>
      <c r="AC52" s="95"/>
      <c r="AD52" s="95"/>
      <c r="AE52" s="96"/>
      <c r="AF52" s="9"/>
    </row>
    <row r="53" spans="1:32" ht="27" customHeight="1">
      <c r="A53" s="127" t="s">
        <v>171</v>
      </c>
      <c r="B53" s="128" t="s">
        <v>172</v>
      </c>
      <c r="C53" s="76"/>
      <c r="D53" s="77">
        <v>7</v>
      </c>
      <c r="E53" s="77"/>
      <c r="F53" s="78"/>
      <c r="G53" s="225">
        <v>77</v>
      </c>
      <c r="H53" s="226">
        <v>17</v>
      </c>
      <c r="I53" s="81">
        <v>60</v>
      </c>
      <c r="J53" s="226">
        <v>20</v>
      </c>
      <c r="K53" s="82">
        <v>40</v>
      </c>
      <c r="L53" s="232"/>
      <c r="M53" s="220"/>
      <c r="N53" s="85"/>
      <c r="O53" s="221"/>
      <c r="P53" s="87"/>
      <c r="Q53" s="88"/>
      <c r="R53" s="88"/>
      <c r="S53" s="88"/>
      <c r="T53" s="131"/>
      <c r="U53" s="222">
        <v>30</v>
      </c>
      <c r="V53" s="133"/>
      <c r="W53" s="150"/>
      <c r="X53" s="133">
        <v>30</v>
      </c>
      <c r="Y53" s="223"/>
      <c r="Z53" s="135">
        <v>30</v>
      </c>
      <c r="AA53" s="95">
        <v>30</v>
      </c>
      <c r="AB53" s="95"/>
      <c r="AC53" s="95"/>
      <c r="AD53" s="95"/>
      <c r="AE53" s="96"/>
      <c r="AF53" s="9"/>
    </row>
    <row r="54" spans="1:32" ht="22.5" customHeight="1">
      <c r="A54" s="127" t="s">
        <v>173</v>
      </c>
      <c r="B54" s="128" t="s">
        <v>174</v>
      </c>
      <c r="C54" s="76">
        <v>8</v>
      </c>
      <c r="D54" s="77">
        <v>7</v>
      </c>
      <c r="E54" s="77"/>
      <c r="F54" s="78"/>
      <c r="G54" s="225">
        <v>154</v>
      </c>
      <c r="H54" s="226">
        <v>34</v>
      </c>
      <c r="I54" s="81">
        <v>120</v>
      </c>
      <c r="J54" s="80">
        <v>60</v>
      </c>
      <c r="K54" s="82">
        <v>60</v>
      </c>
      <c r="L54" s="83"/>
      <c r="M54" s="220"/>
      <c r="N54" s="85"/>
      <c r="O54" s="221"/>
      <c r="P54" s="87"/>
      <c r="Q54" s="88"/>
      <c r="R54" s="88"/>
      <c r="S54" s="88"/>
      <c r="T54" s="131"/>
      <c r="U54" s="222">
        <v>62</v>
      </c>
      <c r="V54" s="133">
        <v>32</v>
      </c>
      <c r="W54" s="133"/>
      <c r="X54" s="133">
        <v>30</v>
      </c>
      <c r="Y54" s="223"/>
      <c r="Z54" s="135">
        <v>58</v>
      </c>
      <c r="AA54" s="95">
        <v>34</v>
      </c>
      <c r="AB54" s="95">
        <v>24</v>
      </c>
      <c r="AC54" s="95"/>
      <c r="AD54" s="95"/>
      <c r="AE54" s="96"/>
      <c r="AF54" s="9"/>
    </row>
    <row r="55" spans="1:32" ht="27" customHeight="1">
      <c r="A55" s="127" t="s">
        <v>175</v>
      </c>
      <c r="B55" s="128" t="s">
        <v>176</v>
      </c>
      <c r="C55" s="76"/>
      <c r="D55" s="77">
        <v>5</v>
      </c>
      <c r="E55" s="77"/>
      <c r="F55" s="78"/>
      <c r="G55" s="225">
        <v>61</v>
      </c>
      <c r="H55" s="226">
        <v>13</v>
      </c>
      <c r="I55" s="81">
        <v>48</v>
      </c>
      <c r="J55" s="80">
        <v>38</v>
      </c>
      <c r="K55" s="82">
        <v>10</v>
      </c>
      <c r="L55" s="83"/>
      <c r="M55" s="220"/>
      <c r="N55" s="85"/>
      <c r="O55" s="221"/>
      <c r="P55" s="87"/>
      <c r="Q55" s="88"/>
      <c r="R55" s="88"/>
      <c r="S55" s="88"/>
      <c r="T55" s="131"/>
      <c r="U55" s="222">
        <v>48</v>
      </c>
      <c r="V55" s="133">
        <v>48</v>
      </c>
      <c r="W55" s="133"/>
      <c r="X55" s="133"/>
      <c r="Y55" s="223"/>
      <c r="Z55" s="135"/>
      <c r="AA55" s="95"/>
      <c r="AB55" s="95"/>
      <c r="AC55" s="95"/>
      <c r="AD55" s="95"/>
      <c r="AE55" s="96"/>
      <c r="AF55" s="9"/>
    </row>
    <row r="56" spans="1:32" ht="12.75">
      <c r="A56" s="127" t="s">
        <v>177</v>
      </c>
      <c r="B56" s="128" t="s">
        <v>178</v>
      </c>
      <c r="C56" s="76"/>
      <c r="D56" s="77">
        <v>8</v>
      </c>
      <c r="E56" s="77"/>
      <c r="F56" s="78"/>
      <c r="G56" s="225">
        <v>102</v>
      </c>
      <c r="H56" s="226">
        <v>22</v>
      </c>
      <c r="I56" s="81">
        <v>80</v>
      </c>
      <c r="J56" s="80">
        <v>30</v>
      </c>
      <c r="K56" s="82">
        <v>34</v>
      </c>
      <c r="L56" s="83">
        <v>16</v>
      </c>
      <c r="M56" s="220"/>
      <c r="N56" s="85"/>
      <c r="O56" s="221"/>
      <c r="P56" s="87"/>
      <c r="Q56" s="88"/>
      <c r="R56" s="88"/>
      <c r="S56" s="88"/>
      <c r="T56" s="131"/>
      <c r="U56" s="222">
        <v>52</v>
      </c>
      <c r="V56" s="133">
        <v>22</v>
      </c>
      <c r="W56" s="133"/>
      <c r="X56" s="133">
        <v>30</v>
      </c>
      <c r="Y56" s="223"/>
      <c r="Z56" s="135">
        <v>28</v>
      </c>
      <c r="AA56" s="95"/>
      <c r="AB56" s="95">
        <v>28</v>
      </c>
      <c r="AC56" s="95"/>
      <c r="AD56" s="95"/>
      <c r="AE56" s="96"/>
      <c r="AF56" s="9"/>
    </row>
    <row r="57" spans="1:32" ht="18.75" customHeight="1">
      <c r="A57" s="127" t="s">
        <v>179</v>
      </c>
      <c r="B57" s="128" t="s">
        <v>180</v>
      </c>
      <c r="C57" s="76"/>
      <c r="D57" s="77">
        <v>8</v>
      </c>
      <c r="E57" s="77"/>
      <c r="F57" s="78"/>
      <c r="G57" s="225">
        <v>90</v>
      </c>
      <c r="H57" s="226">
        <v>20</v>
      </c>
      <c r="I57" s="81">
        <v>70</v>
      </c>
      <c r="J57" s="80">
        <v>50</v>
      </c>
      <c r="K57" s="82">
        <v>20</v>
      </c>
      <c r="L57" s="83"/>
      <c r="M57" s="220"/>
      <c r="N57" s="85"/>
      <c r="O57" s="221"/>
      <c r="P57" s="87"/>
      <c r="Q57" s="88"/>
      <c r="R57" s="88"/>
      <c r="S57" s="88"/>
      <c r="T57" s="131"/>
      <c r="U57" s="222">
        <v>30</v>
      </c>
      <c r="V57" s="133">
        <v>15</v>
      </c>
      <c r="W57" s="133"/>
      <c r="X57" s="133">
        <v>15</v>
      </c>
      <c r="Y57" s="223"/>
      <c r="Z57" s="135">
        <v>40</v>
      </c>
      <c r="AA57" s="95">
        <v>20</v>
      </c>
      <c r="AB57" s="95">
        <v>20</v>
      </c>
      <c r="AC57" s="95"/>
      <c r="AD57" s="95"/>
      <c r="AE57" s="96"/>
      <c r="AF57" s="9"/>
    </row>
    <row r="58" spans="1:32" ht="12.75">
      <c r="A58" s="127" t="s">
        <v>181</v>
      </c>
      <c r="B58" s="128" t="s">
        <v>182</v>
      </c>
      <c r="C58" s="76"/>
      <c r="D58" s="77">
        <v>6</v>
      </c>
      <c r="E58" s="77"/>
      <c r="F58" s="78"/>
      <c r="G58" s="225">
        <v>87</v>
      </c>
      <c r="H58" s="226">
        <v>19</v>
      </c>
      <c r="I58" s="81">
        <v>68</v>
      </c>
      <c r="J58" s="80">
        <v>48</v>
      </c>
      <c r="K58" s="82">
        <v>20</v>
      </c>
      <c r="L58" s="83"/>
      <c r="M58" s="220"/>
      <c r="N58" s="85"/>
      <c r="O58" s="221"/>
      <c r="P58" s="87"/>
      <c r="Q58" s="88"/>
      <c r="R58" s="88"/>
      <c r="S58" s="88"/>
      <c r="T58" s="131"/>
      <c r="U58" s="222">
        <v>68</v>
      </c>
      <c r="V58" s="133">
        <v>33</v>
      </c>
      <c r="W58" s="133"/>
      <c r="X58" s="133">
        <v>35</v>
      </c>
      <c r="Y58" s="223"/>
      <c r="Z58" s="135"/>
      <c r="AA58" s="95"/>
      <c r="AB58" s="159"/>
      <c r="AC58" s="95"/>
      <c r="AD58" s="95"/>
      <c r="AE58" s="96"/>
      <c r="AF58" s="9"/>
    </row>
    <row r="59" spans="1:32" ht="12.75">
      <c r="A59" s="127" t="s">
        <v>183</v>
      </c>
      <c r="B59" s="128" t="s">
        <v>184</v>
      </c>
      <c r="C59" s="76"/>
      <c r="D59" s="77">
        <v>7</v>
      </c>
      <c r="E59" s="77"/>
      <c r="F59" s="78"/>
      <c r="G59" s="225">
        <v>41</v>
      </c>
      <c r="H59" s="226">
        <v>9</v>
      </c>
      <c r="I59" s="81">
        <v>32</v>
      </c>
      <c r="J59" s="80">
        <v>24</v>
      </c>
      <c r="K59" s="82">
        <v>8</v>
      </c>
      <c r="L59" s="83"/>
      <c r="M59" s="220"/>
      <c r="N59" s="85"/>
      <c r="O59" s="221"/>
      <c r="P59" s="87"/>
      <c r="Q59" s="88"/>
      <c r="R59" s="88"/>
      <c r="S59" s="88"/>
      <c r="T59" s="131"/>
      <c r="U59" s="222"/>
      <c r="V59" s="133"/>
      <c r="W59" s="133"/>
      <c r="X59" s="133"/>
      <c r="Y59" s="223"/>
      <c r="Z59" s="158">
        <v>32</v>
      </c>
      <c r="AA59" s="159">
        <v>32</v>
      </c>
      <c r="AB59" s="95"/>
      <c r="AC59" s="95"/>
      <c r="AD59" s="95"/>
      <c r="AE59" s="96"/>
      <c r="AF59" s="9"/>
    </row>
    <row r="60" spans="1:32" ht="18" customHeight="1">
      <c r="A60" s="122" t="s">
        <v>185</v>
      </c>
      <c r="B60" s="101" t="s">
        <v>186</v>
      </c>
      <c r="C60" s="233"/>
      <c r="D60" s="147"/>
      <c r="E60" s="129"/>
      <c r="F60" s="130"/>
      <c r="G60" s="206">
        <f aca="true" t="shared" si="3" ref="G60:L60">G61+G62+G63+G64+G65+G66+G67</f>
        <v>1220</v>
      </c>
      <c r="H60" s="207">
        <f t="shared" si="3"/>
        <v>250</v>
      </c>
      <c r="I60" s="207">
        <f t="shared" si="3"/>
        <v>970</v>
      </c>
      <c r="J60" s="207">
        <f t="shared" si="3"/>
        <v>485</v>
      </c>
      <c r="K60" s="207">
        <f t="shared" si="3"/>
        <v>373</v>
      </c>
      <c r="L60" s="208">
        <f t="shared" si="3"/>
        <v>32</v>
      </c>
      <c r="M60" s="209"/>
      <c r="N60" s="210"/>
      <c r="O60" s="211"/>
      <c r="P60" s="212">
        <f>P61+P62+P63+P64+P65+P66</f>
        <v>184</v>
      </c>
      <c r="Q60" s="213">
        <f>Q61+Q62+Q63+Q64+Q65+Q66</f>
        <v>90</v>
      </c>
      <c r="R60" s="213"/>
      <c r="S60" s="213">
        <f>S61+S62+S63+S64+S65+S66</f>
        <v>94</v>
      </c>
      <c r="T60" s="214"/>
      <c r="U60" s="215">
        <f>U61+U62+U63+U64+U65+U66+U67</f>
        <v>300</v>
      </c>
      <c r="V60" s="216">
        <f>V61+V62+V63+V64+V65+V66+V67</f>
        <v>123</v>
      </c>
      <c r="W60" s="216"/>
      <c r="X60" s="216">
        <f>X61+X62+X63+X64+X65+X66+X67</f>
        <v>177</v>
      </c>
      <c r="Y60" s="217"/>
      <c r="Z60" s="234">
        <f>Z61+Z62+Z63+Z64+Z65+Z66+Z67</f>
        <v>486</v>
      </c>
      <c r="AA60" s="219">
        <f>AA61+AA62+AA63+AA64+AA65+AA66+AA67</f>
        <v>291</v>
      </c>
      <c r="AB60" s="219">
        <f>AB61+AB62+AB63+AB64+AB65+AB66+AB67</f>
        <v>195</v>
      </c>
      <c r="AC60" s="219"/>
      <c r="AD60" s="219"/>
      <c r="AE60" s="235"/>
      <c r="AF60" s="9"/>
    </row>
    <row r="61" spans="1:32" ht="24.75" customHeight="1">
      <c r="A61" s="236" t="s">
        <v>187</v>
      </c>
      <c r="B61" s="128" t="s">
        <v>188</v>
      </c>
      <c r="C61" s="76">
        <v>8</v>
      </c>
      <c r="D61" s="77"/>
      <c r="E61" s="77">
        <v>6</v>
      </c>
      <c r="F61" s="78"/>
      <c r="G61" s="79">
        <v>482</v>
      </c>
      <c r="H61" s="237">
        <v>100</v>
      </c>
      <c r="I61" s="81">
        <v>382</v>
      </c>
      <c r="J61" s="80">
        <v>151</v>
      </c>
      <c r="K61" s="82">
        <v>215</v>
      </c>
      <c r="L61" s="83">
        <v>16</v>
      </c>
      <c r="M61" s="220"/>
      <c r="N61" s="85"/>
      <c r="O61" s="221"/>
      <c r="P61" s="87">
        <v>104</v>
      </c>
      <c r="Q61" s="88">
        <v>50</v>
      </c>
      <c r="R61" s="88"/>
      <c r="S61" s="88">
        <v>54</v>
      </c>
      <c r="T61" s="131"/>
      <c r="U61" s="222">
        <v>140</v>
      </c>
      <c r="V61" s="133">
        <v>65</v>
      </c>
      <c r="W61" s="133"/>
      <c r="X61" s="133">
        <v>75</v>
      </c>
      <c r="Y61" s="223"/>
      <c r="Z61" s="135">
        <v>138</v>
      </c>
      <c r="AA61" s="95">
        <v>74</v>
      </c>
      <c r="AB61" s="95">
        <v>64</v>
      </c>
      <c r="AC61" s="95"/>
      <c r="AD61" s="95"/>
      <c r="AE61" s="96"/>
      <c r="AF61" s="9"/>
    </row>
    <row r="62" spans="1:32" ht="20.25" customHeight="1">
      <c r="A62" s="236" t="s">
        <v>189</v>
      </c>
      <c r="B62" s="128" t="s">
        <v>190</v>
      </c>
      <c r="C62" s="76">
        <v>6</v>
      </c>
      <c r="D62" s="77">
        <v>4</v>
      </c>
      <c r="E62" s="77">
        <v>6</v>
      </c>
      <c r="F62" s="78"/>
      <c r="G62" s="79">
        <v>121</v>
      </c>
      <c r="H62" s="237">
        <v>25</v>
      </c>
      <c r="I62" s="81">
        <v>96</v>
      </c>
      <c r="J62" s="80">
        <v>48</v>
      </c>
      <c r="K62" s="82">
        <v>32</v>
      </c>
      <c r="L62" s="83">
        <v>16</v>
      </c>
      <c r="M62" s="220"/>
      <c r="N62" s="85"/>
      <c r="O62" s="221"/>
      <c r="P62" s="87">
        <v>40</v>
      </c>
      <c r="Q62" s="88">
        <v>20</v>
      </c>
      <c r="R62" s="88"/>
      <c r="S62" s="88">
        <v>20</v>
      </c>
      <c r="T62" s="131"/>
      <c r="U62" s="222">
        <v>56</v>
      </c>
      <c r="V62" s="133">
        <v>20</v>
      </c>
      <c r="W62" s="133"/>
      <c r="X62" s="133">
        <v>36</v>
      </c>
      <c r="Y62" s="223"/>
      <c r="Z62" s="158"/>
      <c r="AA62" s="159"/>
      <c r="AB62" s="159"/>
      <c r="AC62" s="95"/>
      <c r="AD62" s="95"/>
      <c r="AE62" s="96"/>
      <c r="AF62" s="9"/>
    </row>
    <row r="63" spans="1:32" ht="12.75">
      <c r="A63" s="236" t="s">
        <v>191</v>
      </c>
      <c r="B63" s="128" t="s">
        <v>192</v>
      </c>
      <c r="C63" s="76">
        <v>8</v>
      </c>
      <c r="D63" s="77"/>
      <c r="E63" s="77"/>
      <c r="F63" s="78"/>
      <c r="G63" s="79">
        <v>88</v>
      </c>
      <c r="H63" s="237">
        <v>18</v>
      </c>
      <c r="I63" s="81">
        <v>70</v>
      </c>
      <c r="J63" s="80">
        <v>46</v>
      </c>
      <c r="K63" s="82">
        <v>24</v>
      </c>
      <c r="L63" s="83"/>
      <c r="M63" s="220"/>
      <c r="N63" s="85"/>
      <c r="O63" s="221"/>
      <c r="P63" s="87"/>
      <c r="Q63" s="88"/>
      <c r="R63" s="88"/>
      <c r="S63" s="88"/>
      <c r="T63" s="131"/>
      <c r="U63" s="222"/>
      <c r="V63" s="133"/>
      <c r="W63" s="133"/>
      <c r="X63" s="133"/>
      <c r="Y63" s="223"/>
      <c r="Z63" s="135">
        <v>70</v>
      </c>
      <c r="AA63" s="95">
        <v>40</v>
      </c>
      <c r="AB63" s="95">
        <v>30</v>
      </c>
      <c r="AC63" s="95"/>
      <c r="AD63" s="95"/>
      <c r="AE63" s="96"/>
      <c r="AF63" s="9"/>
    </row>
    <row r="64" spans="1:32" ht="26.25" customHeight="1">
      <c r="A64" s="236" t="s">
        <v>193</v>
      </c>
      <c r="B64" s="128" t="s">
        <v>194</v>
      </c>
      <c r="C64" s="76">
        <v>6</v>
      </c>
      <c r="D64" s="77"/>
      <c r="E64" s="77"/>
      <c r="F64" s="78"/>
      <c r="G64" s="79">
        <v>121</v>
      </c>
      <c r="H64" s="237">
        <v>25</v>
      </c>
      <c r="I64" s="81">
        <v>96</v>
      </c>
      <c r="J64" s="80">
        <v>56</v>
      </c>
      <c r="K64" s="82">
        <v>40</v>
      </c>
      <c r="L64" s="83"/>
      <c r="M64" s="220"/>
      <c r="N64" s="85"/>
      <c r="O64" s="221"/>
      <c r="P64" s="87">
        <v>40</v>
      </c>
      <c r="Q64" s="88">
        <v>20</v>
      </c>
      <c r="R64" s="88"/>
      <c r="S64" s="88">
        <v>20</v>
      </c>
      <c r="T64" s="131"/>
      <c r="U64" s="222">
        <v>56</v>
      </c>
      <c r="V64" s="133">
        <v>22</v>
      </c>
      <c r="W64" s="133"/>
      <c r="X64" s="133">
        <v>34</v>
      </c>
      <c r="Y64" s="223"/>
      <c r="Z64" s="135"/>
      <c r="AA64" s="95"/>
      <c r="AB64" s="95"/>
      <c r="AC64" s="95"/>
      <c r="AD64" s="95"/>
      <c r="AE64" s="96"/>
      <c r="AF64" s="9"/>
    </row>
    <row r="65" spans="1:32" ht="24.75" customHeight="1">
      <c r="A65" s="236" t="s">
        <v>195</v>
      </c>
      <c r="B65" s="128" t="s">
        <v>196</v>
      </c>
      <c r="C65" s="76"/>
      <c r="D65" s="77">
        <v>7</v>
      </c>
      <c r="E65" s="77"/>
      <c r="F65" s="78"/>
      <c r="G65" s="79">
        <v>55</v>
      </c>
      <c r="H65" s="237">
        <v>11</v>
      </c>
      <c r="I65" s="81">
        <v>44</v>
      </c>
      <c r="J65" s="80">
        <v>14</v>
      </c>
      <c r="K65" s="82">
        <v>30</v>
      </c>
      <c r="L65" s="83"/>
      <c r="M65" s="220"/>
      <c r="N65" s="85"/>
      <c r="O65" s="221"/>
      <c r="P65" s="87"/>
      <c r="Q65" s="88"/>
      <c r="R65" s="88"/>
      <c r="S65" s="88"/>
      <c r="T65" s="131"/>
      <c r="U65" s="222"/>
      <c r="V65" s="133"/>
      <c r="W65" s="133"/>
      <c r="X65" s="133"/>
      <c r="Y65" s="223"/>
      <c r="Z65" s="135">
        <v>44</v>
      </c>
      <c r="AA65" s="95">
        <v>44</v>
      </c>
      <c r="AB65" s="95"/>
      <c r="AC65" s="95"/>
      <c r="AD65" s="95"/>
      <c r="AE65" s="96"/>
      <c r="AF65" s="9"/>
    </row>
    <row r="66" spans="1:32" ht="25.5" customHeight="1">
      <c r="A66" s="236" t="s">
        <v>197</v>
      </c>
      <c r="B66" s="128" t="s">
        <v>198</v>
      </c>
      <c r="C66" s="238"/>
      <c r="D66" s="239">
        <v>7</v>
      </c>
      <c r="E66" s="77"/>
      <c r="F66" s="78"/>
      <c r="G66" s="79">
        <v>40</v>
      </c>
      <c r="H66" s="237">
        <v>8</v>
      </c>
      <c r="I66" s="81">
        <v>32</v>
      </c>
      <c r="J66" s="143"/>
      <c r="K66" s="82">
        <v>32</v>
      </c>
      <c r="L66" s="83"/>
      <c r="M66" s="220"/>
      <c r="N66" s="85"/>
      <c r="O66" s="221"/>
      <c r="P66" s="87"/>
      <c r="Q66" s="88"/>
      <c r="R66" s="88"/>
      <c r="S66" s="88"/>
      <c r="T66" s="131"/>
      <c r="U66" s="222"/>
      <c r="V66" s="133"/>
      <c r="W66" s="133"/>
      <c r="X66" s="133"/>
      <c r="Y66" s="223"/>
      <c r="Z66" s="135">
        <v>32</v>
      </c>
      <c r="AA66" s="95"/>
      <c r="AB66" s="159">
        <v>32</v>
      </c>
      <c r="AC66" s="95"/>
      <c r="AD66" s="95"/>
      <c r="AE66" s="96"/>
      <c r="AF66" s="9"/>
    </row>
    <row r="67" spans="1:32" ht="36">
      <c r="A67" s="122" t="s">
        <v>199</v>
      </c>
      <c r="B67" s="101" t="s">
        <v>200</v>
      </c>
      <c r="C67" s="76"/>
      <c r="D67" s="77"/>
      <c r="E67" s="77"/>
      <c r="F67" s="78"/>
      <c r="G67" s="206">
        <f>G68+G69+G70</f>
        <v>313</v>
      </c>
      <c r="H67" s="207">
        <f>H68+H69+H70</f>
        <v>63</v>
      </c>
      <c r="I67" s="207">
        <f>I68+I69+I70</f>
        <v>250</v>
      </c>
      <c r="J67" s="207">
        <f>J68+J69</f>
        <v>170</v>
      </c>
      <c r="K67" s="207">
        <f>K68+K69+K70</f>
        <v>0</v>
      </c>
      <c r="L67" s="232"/>
      <c r="M67" s="220"/>
      <c r="N67" s="85"/>
      <c r="O67" s="221"/>
      <c r="P67" s="114"/>
      <c r="Q67" s="116"/>
      <c r="R67" s="116"/>
      <c r="S67" s="116"/>
      <c r="T67" s="131"/>
      <c r="U67" s="240">
        <v>48</v>
      </c>
      <c r="V67" s="91">
        <v>16</v>
      </c>
      <c r="W67" s="91"/>
      <c r="X67" s="91">
        <v>32</v>
      </c>
      <c r="Y67" s="241"/>
      <c r="Z67" s="93">
        <f>Z68+Z69+Z70</f>
        <v>202</v>
      </c>
      <c r="AA67" s="94">
        <f>AA68+AA69+AA70</f>
        <v>133</v>
      </c>
      <c r="AB67" s="94">
        <f>AB68+AB69+AB70</f>
        <v>69</v>
      </c>
      <c r="AC67" s="94"/>
      <c r="AD67" s="94"/>
      <c r="AE67" s="126"/>
      <c r="AF67" s="9"/>
    </row>
    <row r="68" spans="1:32" ht="16.5" customHeight="1">
      <c r="A68" s="236" t="s">
        <v>201</v>
      </c>
      <c r="B68" s="128" t="s">
        <v>202</v>
      </c>
      <c r="C68" s="76"/>
      <c r="D68" s="77">
        <v>7</v>
      </c>
      <c r="E68" s="77"/>
      <c r="F68" s="78"/>
      <c r="G68" s="79">
        <v>113</v>
      </c>
      <c r="H68" s="237">
        <v>23</v>
      </c>
      <c r="I68" s="81">
        <v>90</v>
      </c>
      <c r="J68" s="80">
        <v>90</v>
      </c>
      <c r="K68" s="82"/>
      <c r="L68" s="83"/>
      <c r="M68" s="220"/>
      <c r="N68" s="85"/>
      <c r="O68" s="221"/>
      <c r="P68" s="87"/>
      <c r="Q68" s="88"/>
      <c r="R68" s="88"/>
      <c r="S68" s="88"/>
      <c r="T68" s="131"/>
      <c r="U68" s="222">
        <v>48</v>
      </c>
      <c r="V68" s="133">
        <v>16</v>
      </c>
      <c r="W68" s="133"/>
      <c r="X68" s="133">
        <v>32</v>
      </c>
      <c r="Y68" s="223"/>
      <c r="Z68" s="135">
        <v>42</v>
      </c>
      <c r="AA68" s="95">
        <v>42</v>
      </c>
      <c r="AB68" s="95"/>
      <c r="AC68" s="95"/>
      <c r="AD68" s="95"/>
      <c r="AE68" s="96"/>
      <c r="AF68" s="9"/>
    </row>
    <row r="69" spans="1:32" ht="12.75">
      <c r="A69" s="236" t="s">
        <v>203</v>
      </c>
      <c r="B69" s="128" t="s">
        <v>204</v>
      </c>
      <c r="C69" s="76"/>
      <c r="D69" s="77">
        <v>8</v>
      </c>
      <c r="E69" s="77"/>
      <c r="F69" s="78"/>
      <c r="G69" s="79">
        <v>100</v>
      </c>
      <c r="H69" s="237">
        <v>20</v>
      </c>
      <c r="I69" s="81">
        <v>80</v>
      </c>
      <c r="J69" s="80">
        <v>80</v>
      </c>
      <c r="K69" s="82"/>
      <c r="L69" s="83"/>
      <c r="M69" s="220"/>
      <c r="N69" s="85"/>
      <c r="O69" s="221"/>
      <c r="P69" s="87"/>
      <c r="Q69" s="88"/>
      <c r="R69" s="88"/>
      <c r="S69" s="88"/>
      <c r="T69" s="131"/>
      <c r="U69" s="222"/>
      <c r="V69" s="133"/>
      <c r="W69" s="133"/>
      <c r="X69" s="133"/>
      <c r="Y69" s="223"/>
      <c r="Z69" s="135">
        <v>80</v>
      </c>
      <c r="AA69" s="95">
        <v>51</v>
      </c>
      <c r="AB69" s="95">
        <v>29</v>
      </c>
      <c r="AC69" s="95"/>
      <c r="AD69" s="95"/>
      <c r="AE69" s="96"/>
      <c r="AF69" s="9"/>
    </row>
    <row r="70" spans="1:32" s="242" customFormat="1" ht="39" customHeight="1">
      <c r="A70" s="236" t="s">
        <v>205</v>
      </c>
      <c r="B70" s="101" t="s">
        <v>139</v>
      </c>
      <c r="C70" s="76"/>
      <c r="D70" s="77"/>
      <c r="E70" s="77"/>
      <c r="F70" s="78"/>
      <c r="G70" s="140">
        <v>100</v>
      </c>
      <c r="H70" s="121">
        <v>20</v>
      </c>
      <c r="I70" s="107">
        <v>80</v>
      </c>
      <c r="J70" s="108"/>
      <c r="K70" s="109"/>
      <c r="L70" s="83"/>
      <c r="M70" s="220"/>
      <c r="N70" s="85"/>
      <c r="O70" s="221"/>
      <c r="P70" s="114"/>
      <c r="Q70" s="116"/>
      <c r="R70" s="116"/>
      <c r="S70" s="116"/>
      <c r="T70" s="131"/>
      <c r="U70" s="240"/>
      <c r="V70" s="91"/>
      <c r="W70" s="91"/>
      <c r="X70" s="91"/>
      <c r="Y70" s="223"/>
      <c r="Z70" s="135">
        <v>80</v>
      </c>
      <c r="AA70" s="95">
        <v>40</v>
      </c>
      <c r="AB70" s="95">
        <v>40</v>
      </c>
      <c r="AC70" s="95"/>
      <c r="AD70" s="95"/>
      <c r="AE70" s="96"/>
      <c r="AF70" s="9"/>
    </row>
    <row r="71" spans="1:32" s="243" customFormat="1" ht="22.5">
      <c r="A71" s="236" t="s">
        <v>206</v>
      </c>
      <c r="B71" s="128" t="s">
        <v>207</v>
      </c>
      <c r="C71" s="76"/>
      <c r="D71" s="77">
        <v>8</v>
      </c>
      <c r="E71" s="77"/>
      <c r="F71" s="78"/>
      <c r="G71" s="79">
        <v>100</v>
      </c>
      <c r="H71" s="237">
        <v>20</v>
      </c>
      <c r="I71" s="81">
        <v>80</v>
      </c>
      <c r="J71" s="80"/>
      <c r="K71" s="82"/>
      <c r="L71" s="83"/>
      <c r="M71" s="220"/>
      <c r="N71" s="85"/>
      <c r="O71" s="221"/>
      <c r="P71" s="87"/>
      <c r="Q71" s="88"/>
      <c r="R71" s="88"/>
      <c r="S71" s="88"/>
      <c r="T71" s="131"/>
      <c r="U71" s="222"/>
      <c r="V71" s="133"/>
      <c r="W71" s="133"/>
      <c r="X71" s="133"/>
      <c r="Y71" s="223"/>
      <c r="Z71" s="135">
        <v>80</v>
      </c>
      <c r="AA71" s="95">
        <v>40</v>
      </c>
      <c r="AB71" s="95">
        <v>40</v>
      </c>
      <c r="AC71" s="95"/>
      <c r="AD71" s="95"/>
      <c r="AE71" s="96"/>
      <c r="AF71" s="9"/>
    </row>
    <row r="72" spans="1:32" ht="51.75" customHeight="1">
      <c r="A72" s="244" t="s">
        <v>208</v>
      </c>
      <c r="B72" s="245" t="s">
        <v>209</v>
      </c>
      <c r="C72" s="233"/>
      <c r="D72" s="77"/>
      <c r="E72" s="77"/>
      <c r="F72" s="78"/>
      <c r="G72" s="140">
        <f>SUM(G73:G73)</f>
        <v>190</v>
      </c>
      <c r="H72" s="108">
        <v>40</v>
      </c>
      <c r="I72" s="107">
        <f>SUM(I73:I73)</f>
        <v>150</v>
      </c>
      <c r="J72" s="108">
        <v>150</v>
      </c>
      <c r="K72" s="109">
        <f>SUM(K73:K73)</f>
        <v>0</v>
      </c>
      <c r="L72" s="110"/>
      <c r="M72" s="220"/>
      <c r="N72" s="85"/>
      <c r="O72" s="221"/>
      <c r="P72" s="87"/>
      <c r="Q72" s="88"/>
      <c r="R72" s="88"/>
      <c r="S72" s="88"/>
      <c r="T72" s="131"/>
      <c r="U72" s="240">
        <v>78</v>
      </c>
      <c r="V72" s="91">
        <v>33</v>
      </c>
      <c r="W72" s="91"/>
      <c r="X72" s="91">
        <v>45</v>
      </c>
      <c r="Y72" s="241"/>
      <c r="Z72" s="93">
        <v>72</v>
      </c>
      <c r="AA72" s="94">
        <v>51</v>
      </c>
      <c r="AB72" s="94">
        <v>21</v>
      </c>
      <c r="AC72" s="95"/>
      <c r="AD72" s="95"/>
      <c r="AE72" s="96"/>
      <c r="AF72" s="9"/>
    </row>
    <row r="73" spans="1:32" ht="22.5">
      <c r="A73" s="246" t="s">
        <v>210</v>
      </c>
      <c r="B73" s="247" t="s">
        <v>211</v>
      </c>
      <c r="C73" s="248"/>
      <c r="D73" s="165">
        <v>8</v>
      </c>
      <c r="E73" s="249"/>
      <c r="F73" s="250"/>
      <c r="G73" s="167">
        <v>190</v>
      </c>
      <c r="H73" s="168">
        <v>40</v>
      </c>
      <c r="I73" s="169">
        <v>150</v>
      </c>
      <c r="J73" s="168">
        <v>150</v>
      </c>
      <c r="K73" s="170">
        <v>0</v>
      </c>
      <c r="L73" s="251"/>
      <c r="M73" s="252"/>
      <c r="N73" s="253"/>
      <c r="O73" s="254"/>
      <c r="P73" s="255"/>
      <c r="Q73" s="256"/>
      <c r="R73" s="256"/>
      <c r="S73" s="256"/>
      <c r="T73" s="257"/>
      <c r="U73" s="258">
        <v>78</v>
      </c>
      <c r="V73" s="179">
        <v>33</v>
      </c>
      <c r="W73" s="179"/>
      <c r="X73" s="179">
        <v>45</v>
      </c>
      <c r="Y73" s="259"/>
      <c r="Z73" s="260">
        <v>72</v>
      </c>
      <c r="AA73" s="261">
        <v>51</v>
      </c>
      <c r="AB73" s="261">
        <v>21</v>
      </c>
      <c r="AC73" s="261"/>
      <c r="AD73" s="261"/>
      <c r="AE73" s="262"/>
      <c r="AF73" s="9"/>
    </row>
    <row r="74" spans="1:32" ht="12.75">
      <c r="A74" s="263" t="s">
        <v>81</v>
      </c>
      <c r="B74" s="264" t="s">
        <v>82</v>
      </c>
      <c r="C74" s="265" t="s">
        <v>83</v>
      </c>
      <c r="D74" s="266" t="s">
        <v>84</v>
      </c>
      <c r="E74" s="266" t="s">
        <v>85</v>
      </c>
      <c r="F74" s="267" t="s">
        <v>86</v>
      </c>
      <c r="G74" s="265">
        <v>7</v>
      </c>
      <c r="H74" s="266">
        <v>8</v>
      </c>
      <c r="I74" s="192">
        <v>9</v>
      </c>
      <c r="J74" s="191">
        <v>10</v>
      </c>
      <c r="K74" s="193">
        <v>11</v>
      </c>
      <c r="L74" s="194">
        <v>12</v>
      </c>
      <c r="M74" s="195">
        <v>13</v>
      </c>
      <c r="N74" s="196">
        <v>14</v>
      </c>
      <c r="O74" s="197">
        <v>15</v>
      </c>
      <c r="P74" s="198">
        <v>16</v>
      </c>
      <c r="Q74" s="199">
        <v>17</v>
      </c>
      <c r="R74" s="199">
        <v>18</v>
      </c>
      <c r="S74" s="199">
        <v>19</v>
      </c>
      <c r="T74" s="200">
        <v>20</v>
      </c>
      <c r="U74" s="201">
        <v>21</v>
      </c>
      <c r="V74" s="202">
        <v>22</v>
      </c>
      <c r="W74" s="202">
        <v>23</v>
      </c>
      <c r="X74" s="202">
        <v>24</v>
      </c>
      <c r="Y74" s="203">
        <v>25</v>
      </c>
      <c r="Z74" s="268">
        <v>26</v>
      </c>
      <c r="AA74" s="269">
        <v>27</v>
      </c>
      <c r="AB74" s="269">
        <v>29</v>
      </c>
      <c r="AC74" s="269">
        <v>30</v>
      </c>
      <c r="AD74" s="269">
        <v>31</v>
      </c>
      <c r="AE74" s="270">
        <v>32</v>
      </c>
      <c r="AF74" s="9"/>
    </row>
    <row r="75" spans="1:32" ht="26.25" customHeight="1">
      <c r="A75" s="271" t="s">
        <v>212</v>
      </c>
      <c r="B75" s="272" t="s">
        <v>213</v>
      </c>
      <c r="C75" s="273"/>
      <c r="D75" s="274"/>
      <c r="E75" s="274"/>
      <c r="F75" s="275"/>
      <c r="G75" s="276"/>
      <c r="H75" s="277"/>
      <c r="I75" s="278">
        <f>P75+U75+Z75</f>
        <v>1008</v>
      </c>
      <c r="J75" s="279"/>
      <c r="K75" s="280"/>
      <c r="L75" s="281"/>
      <c r="M75" s="282"/>
      <c r="N75" s="152"/>
      <c r="O75" s="283"/>
      <c r="P75" s="212">
        <v>540</v>
      </c>
      <c r="Q75" s="213"/>
      <c r="R75" s="213">
        <v>216</v>
      </c>
      <c r="S75" s="213"/>
      <c r="T75" s="214">
        <v>324</v>
      </c>
      <c r="U75" s="284">
        <v>468</v>
      </c>
      <c r="V75" s="285"/>
      <c r="W75" s="285">
        <v>216</v>
      </c>
      <c r="X75" s="285"/>
      <c r="Y75" s="286">
        <v>252</v>
      </c>
      <c r="Z75" s="158"/>
      <c r="AA75" s="159"/>
      <c r="AB75" s="159"/>
      <c r="AC75" s="287">
        <v>72</v>
      </c>
      <c r="AD75" s="159"/>
      <c r="AE75" s="160"/>
      <c r="AF75" s="9"/>
    </row>
    <row r="76" spans="1:32" ht="38.25" customHeight="1">
      <c r="A76" s="288" t="s">
        <v>214</v>
      </c>
      <c r="B76" s="289" t="s">
        <v>215</v>
      </c>
      <c r="C76" s="273"/>
      <c r="D76" s="129"/>
      <c r="E76" s="129"/>
      <c r="F76" s="130"/>
      <c r="G76" s="290"/>
      <c r="H76" s="291"/>
      <c r="I76" s="278">
        <v>540</v>
      </c>
      <c r="J76" s="279"/>
      <c r="K76" s="280"/>
      <c r="L76" s="281"/>
      <c r="M76" s="292"/>
      <c r="N76" s="210"/>
      <c r="O76" s="211"/>
      <c r="P76" s="293">
        <v>540</v>
      </c>
      <c r="Q76" s="294"/>
      <c r="R76" s="294">
        <v>216</v>
      </c>
      <c r="S76" s="294"/>
      <c r="T76" s="295">
        <v>324</v>
      </c>
      <c r="U76" s="215"/>
      <c r="V76" s="216"/>
      <c r="W76" s="216"/>
      <c r="X76" s="216"/>
      <c r="Y76" s="217"/>
      <c r="Z76" s="234"/>
      <c r="AA76" s="219"/>
      <c r="AB76" s="219"/>
      <c r="AC76" s="95"/>
      <c r="AD76" s="95"/>
      <c r="AE76" s="96"/>
      <c r="AF76" s="9"/>
    </row>
    <row r="77" spans="1:32" ht="30" customHeight="1">
      <c r="A77" s="288" t="s">
        <v>216</v>
      </c>
      <c r="B77" s="289" t="s">
        <v>217</v>
      </c>
      <c r="C77" s="273"/>
      <c r="D77" s="129"/>
      <c r="E77" s="129"/>
      <c r="F77" s="130"/>
      <c r="G77" s="290"/>
      <c r="H77" s="279"/>
      <c r="I77" s="278">
        <v>468</v>
      </c>
      <c r="J77" s="279"/>
      <c r="K77" s="280"/>
      <c r="L77" s="281"/>
      <c r="M77" s="292"/>
      <c r="N77" s="210"/>
      <c r="O77" s="211"/>
      <c r="P77" s="212"/>
      <c r="Q77" s="116"/>
      <c r="R77" s="116"/>
      <c r="S77" s="116"/>
      <c r="T77" s="214"/>
      <c r="U77" s="296">
        <v>468</v>
      </c>
      <c r="V77" s="297"/>
      <c r="W77" s="297">
        <v>216</v>
      </c>
      <c r="X77" s="297"/>
      <c r="Y77" s="298">
        <v>252</v>
      </c>
      <c r="Z77" s="234"/>
      <c r="AA77" s="219"/>
      <c r="AB77" s="219"/>
      <c r="AC77" s="95"/>
      <c r="AD77" s="95"/>
      <c r="AE77" s="96"/>
      <c r="AF77" s="9"/>
    </row>
    <row r="78" spans="1:32" ht="27" customHeight="1">
      <c r="A78" s="299" t="s">
        <v>218</v>
      </c>
      <c r="B78" s="272" t="s">
        <v>219</v>
      </c>
      <c r="C78" s="145"/>
      <c r="D78" s="129"/>
      <c r="E78" s="129"/>
      <c r="F78" s="130"/>
      <c r="G78" s="290"/>
      <c r="H78" s="279"/>
      <c r="I78" s="278">
        <v>72</v>
      </c>
      <c r="J78" s="108"/>
      <c r="K78" s="109"/>
      <c r="L78" s="110"/>
      <c r="M78" s="292"/>
      <c r="N78" s="210"/>
      <c r="O78" s="211"/>
      <c r="P78" s="212"/>
      <c r="Q78" s="116"/>
      <c r="R78" s="116"/>
      <c r="S78" s="116"/>
      <c r="T78" s="214"/>
      <c r="U78" s="215"/>
      <c r="V78" s="216"/>
      <c r="W78" s="216"/>
      <c r="X78" s="216"/>
      <c r="Y78" s="217"/>
      <c r="Z78" s="234"/>
      <c r="AA78" s="219"/>
      <c r="AB78" s="219"/>
      <c r="AC78" s="300">
        <v>72</v>
      </c>
      <c r="AD78" s="95"/>
      <c r="AE78" s="96"/>
      <c r="AF78" s="9"/>
    </row>
    <row r="79" spans="1:32" ht="28.5" customHeight="1">
      <c r="A79" s="288"/>
      <c r="B79" s="272" t="s">
        <v>220</v>
      </c>
      <c r="C79" s="233"/>
      <c r="D79" s="146"/>
      <c r="E79" s="147"/>
      <c r="F79" s="148"/>
      <c r="G79" s="140"/>
      <c r="H79" s="108"/>
      <c r="I79" s="301">
        <f>SUM(M79+P79+U79+Z79)</f>
        <v>5256</v>
      </c>
      <c r="J79" s="108"/>
      <c r="K79" s="109"/>
      <c r="L79" s="110"/>
      <c r="M79" s="302">
        <f>SUM(M8)</f>
        <v>1404</v>
      </c>
      <c r="N79" s="112">
        <f>SUM(N8)</f>
        <v>612</v>
      </c>
      <c r="O79" s="303">
        <f>SUM(O8)</f>
        <v>792</v>
      </c>
      <c r="P79" s="114">
        <f>SUM(P25+P75)</f>
        <v>1404</v>
      </c>
      <c r="Q79" s="304">
        <f>SUM(Q25+Q75)</f>
        <v>360</v>
      </c>
      <c r="R79" s="304">
        <f>SUM(R25+R75)</f>
        <v>216</v>
      </c>
      <c r="S79" s="305">
        <f>SUM(S25+S75)</f>
        <v>504</v>
      </c>
      <c r="T79" s="89">
        <f>SUM(T25+T75)</f>
        <v>324</v>
      </c>
      <c r="U79" s="240">
        <f>SUM(U24+U75)</f>
        <v>1404</v>
      </c>
      <c r="V79" s="91">
        <f>SUM(V24+V75)</f>
        <v>396</v>
      </c>
      <c r="W79" s="91">
        <f>SUM(W24+W75)</f>
        <v>216</v>
      </c>
      <c r="X79" s="91">
        <f>SUM(X24+X75)</f>
        <v>540</v>
      </c>
      <c r="Y79" s="241">
        <f>SUM(Y24+Y77)</f>
        <v>252</v>
      </c>
      <c r="Z79" s="93">
        <f>SUM(Z24+Z75)</f>
        <v>1044</v>
      </c>
      <c r="AA79" s="94">
        <f>SUM(AA24+AA75)</f>
        <v>612</v>
      </c>
      <c r="AB79" s="94">
        <f>SUM(AB24+AB75)</f>
        <v>432</v>
      </c>
      <c r="AC79" s="94">
        <f>SUM(AC24+AC75)</f>
        <v>72</v>
      </c>
      <c r="AD79" s="94"/>
      <c r="AE79" s="126"/>
      <c r="AF79" s="9"/>
    </row>
    <row r="80" spans="1:32" ht="17.25" customHeight="1">
      <c r="A80" s="299" t="s">
        <v>221</v>
      </c>
      <c r="B80" s="272" t="s">
        <v>34</v>
      </c>
      <c r="C80" s="145"/>
      <c r="D80" s="147"/>
      <c r="E80" s="147"/>
      <c r="F80" s="148"/>
      <c r="G80" s="140"/>
      <c r="H80" s="108"/>
      <c r="I80" s="107">
        <f>SUM(M80+P80+U80+Z80)</f>
        <v>288</v>
      </c>
      <c r="J80" s="108"/>
      <c r="K80" s="109"/>
      <c r="L80" s="110"/>
      <c r="M80" s="302">
        <v>72</v>
      </c>
      <c r="N80" s="112"/>
      <c r="O80" s="303"/>
      <c r="P80" s="114">
        <v>72</v>
      </c>
      <c r="Q80" s="88"/>
      <c r="R80" s="88"/>
      <c r="S80" s="88"/>
      <c r="T80" s="89"/>
      <c r="U80" s="240">
        <v>72</v>
      </c>
      <c r="V80" s="91"/>
      <c r="W80" s="91"/>
      <c r="X80" s="91"/>
      <c r="Y80" s="241"/>
      <c r="Z80" s="93">
        <v>72</v>
      </c>
      <c r="AA80" s="159"/>
      <c r="AB80" s="159"/>
      <c r="AC80" s="159"/>
      <c r="AD80" s="159"/>
      <c r="AE80" s="160"/>
      <c r="AF80" s="9"/>
    </row>
    <row r="81" spans="1:32" ht="27" customHeight="1">
      <c r="A81" s="299" t="s">
        <v>27</v>
      </c>
      <c r="B81" s="272" t="s">
        <v>222</v>
      </c>
      <c r="C81" s="145"/>
      <c r="D81" s="146"/>
      <c r="E81" s="147"/>
      <c r="F81" s="148"/>
      <c r="G81" s="140"/>
      <c r="H81" s="108"/>
      <c r="I81" s="107">
        <f>SUM(M81+P81+U81+Z81)</f>
        <v>300</v>
      </c>
      <c r="J81" s="108"/>
      <c r="K81" s="109"/>
      <c r="L81" s="110"/>
      <c r="M81" s="302">
        <v>85</v>
      </c>
      <c r="N81" s="112"/>
      <c r="O81" s="303"/>
      <c r="P81" s="114">
        <v>43</v>
      </c>
      <c r="Q81" s="88"/>
      <c r="R81" s="88"/>
      <c r="S81" s="88"/>
      <c r="T81" s="89"/>
      <c r="U81" s="240">
        <v>15</v>
      </c>
      <c r="V81" s="91"/>
      <c r="W81" s="91"/>
      <c r="X81" s="91"/>
      <c r="Y81" s="241"/>
      <c r="Z81" s="93">
        <v>157</v>
      </c>
      <c r="AA81" s="94"/>
      <c r="AB81" s="94"/>
      <c r="AC81" s="95"/>
      <c r="AD81" s="95"/>
      <c r="AE81" s="96"/>
      <c r="AF81" s="9"/>
    </row>
    <row r="82" spans="1:32" ht="22.5" customHeight="1">
      <c r="A82" s="299" t="s">
        <v>223</v>
      </c>
      <c r="B82" s="272" t="s">
        <v>37</v>
      </c>
      <c r="C82" s="145"/>
      <c r="D82" s="146"/>
      <c r="E82" s="147"/>
      <c r="F82" s="148"/>
      <c r="G82" s="140"/>
      <c r="H82" s="108"/>
      <c r="I82" s="107">
        <f>SUM(AD82+AE82)</f>
        <v>72</v>
      </c>
      <c r="J82" s="108"/>
      <c r="K82" s="109"/>
      <c r="L82" s="110"/>
      <c r="M82" s="282"/>
      <c r="N82" s="152"/>
      <c r="O82" s="283"/>
      <c r="P82" s="154"/>
      <c r="Q82" s="155"/>
      <c r="R82" s="155"/>
      <c r="S82" s="155"/>
      <c r="T82" s="156"/>
      <c r="U82" s="306"/>
      <c r="V82" s="150"/>
      <c r="W82" s="150"/>
      <c r="X82" s="150"/>
      <c r="Y82" s="307"/>
      <c r="Z82" s="308"/>
      <c r="AA82" s="94"/>
      <c r="AB82" s="94"/>
      <c r="AC82" s="95"/>
      <c r="AD82" s="94"/>
      <c r="AE82" s="126">
        <v>72</v>
      </c>
      <c r="AF82" s="9"/>
    </row>
    <row r="83" spans="1:32" ht="12.75">
      <c r="A83" s="299" t="s">
        <v>224</v>
      </c>
      <c r="B83" s="272" t="s">
        <v>225</v>
      </c>
      <c r="C83" s="145"/>
      <c r="D83" s="146"/>
      <c r="E83" s="147"/>
      <c r="F83" s="148"/>
      <c r="G83" s="140"/>
      <c r="H83" s="108"/>
      <c r="I83" s="107">
        <v>144</v>
      </c>
      <c r="J83" s="108"/>
      <c r="K83" s="109"/>
      <c r="L83" s="110"/>
      <c r="M83" s="302"/>
      <c r="N83" s="112"/>
      <c r="O83" s="303"/>
      <c r="P83" s="114"/>
      <c r="Q83" s="88"/>
      <c r="R83" s="88"/>
      <c r="S83" s="88"/>
      <c r="T83" s="89"/>
      <c r="U83" s="240"/>
      <c r="V83" s="91"/>
      <c r="W83" s="91"/>
      <c r="X83" s="91"/>
      <c r="Y83" s="241"/>
      <c r="Z83" s="93"/>
      <c r="AA83" s="94"/>
      <c r="AB83" s="94"/>
      <c r="AC83" s="95"/>
      <c r="AD83" s="94">
        <v>144</v>
      </c>
      <c r="AE83" s="126"/>
      <c r="AF83" s="9"/>
    </row>
    <row r="84" spans="1:32" ht="36" customHeight="1">
      <c r="A84" s="299" t="s">
        <v>226</v>
      </c>
      <c r="B84" s="272" t="s">
        <v>227</v>
      </c>
      <c r="C84" s="145"/>
      <c r="D84" s="146"/>
      <c r="E84" s="147"/>
      <c r="F84" s="148"/>
      <c r="G84" s="140"/>
      <c r="H84" s="108"/>
      <c r="I84" s="107">
        <v>72</v>
      </c>
      <c r="J84" s="108"/>
      <c r="K84" s="109"/>
      <c r="L84" s="110"/>
      <c r="M84" s="302"/>
      <c r="N84" s="112"/>
      <c r="O84" s="303"/>
      <c r="P84" s="114"/>
      <c r="Q84" s="88"/>
      <c r="R84" s="88"/>
      <c r="S84" s="88"/>
      <c r="T84" s="89"/>
      <c r="U84" s="240"/>
      <c r="V84" s="91"/>
      <c r="W84" s="91"/>
      <c r="X84" s="91"/>
      <c r="Y84" s="241"/>
      <c r="Z84" s="93"/>
      <c r="AA84" s="94"/>
      <c r="AB84" s="94"/>
      <c r="AC84" s="95"/>
      <c r="AD84" s="95"/>
      <c r="AE84" s="126">
        <v>72</v>
      </c>
      <c r="AF84" s="9"/>
    </row>
    <row r="85" spans="1:33" ht="36.75" customHeight="1">
      <c r="A85" s="309" t="s">
        <v>228</v>
      </c>
      <c r="B85" s="310" t="s">
        <v>229</v>
      </c>
      <c r="C85" s="248"/>
      <c r="D85" s="311"/>
      <c r="E85" s="249"/>
      <c r="F85" s="250"/>
      <c r="G85" s="312"/>
      <c r="H85" s="313"/>
      <c r="I85" s="314">
        <f>SUM(M85+P85+U85+Z85)</f>
        <v>236</v>
      </c>
      <c r="J85" s="315"/>
      <c r="K85" s="316"/>
      <c r="L85" s="317"/>
      <c r="M85" s="318">
        <v>78</v>
      </c>
      <c r="N85" s="319">
        <v>34</v>
      </c>
      <c r="O85" s="320">
        <v>44</v>
      </c>
      <c r="P85" s="321">
        <v>48</v>
      </c>
      <c r="Q85" s="322">
        <v>20</v>
      </c>
      <c r="R85" s="322"/>
      <c r="S85" s="322">
        <v>28</v>
      </c>
      <c r="T85" s="323"/>
      <c r="U85" s="258">
        <v>52</v>
      </c>
      <c r="V85" s="179">
        <v>22</v>
      </c>
      <c r="W85" s="179"/>
      <c r="X85" s="179">
        <v>30</v>
      </c>
      <c r="Y85" s="324"/>
      <c r="Z85" s="260">
        <v>58</v>
      </c>
      <c r="AA85" s="261">
        <v>34</v>
      </c>
      <c r="AB85" s="261">
        <v>24</v>
      </c>
      <c r="AC85" s="261"/>
      <c r="AD85" s="261"/>
      <c r="AE85" s="262"/>
      <c r="AF85" s="9"/>
      <c r="AG85" s="325"/>
    </row>
    <row r="86" spans="1:32" ht="12.75">
      <c r="A86" s="326"/>
      <c r="B86" s="327" t="s">
        <v>230</v>
      </c>
      <c r="C86" s="328"/>
      <c r="D86" s="326"/>
      <c r="E86" s="326"/>
      <c r="F86" s="326"/>
      <c r="G86" s="326"/>
      <c r="H86" s="8"/>
      <c r="I86" s="329">
        <f>SUM(M86+P86+U86+Z86)</f>
        <v>6080</v>
      </c>
      <c r="J86" s="330"/>
      <c r="K86" s="331"/>
      <c r="L86" s="332"/>
      <c r="M86" s="333">
        <f>SUM(M79:M85)</f>
        <v>1639</v>
      </c>
      <c r="N86" s="333">
        <f>SUM(N85+N8)</f>
        <v>646</v>
      </c>
      <c r="O86" s="333">
        <f>SUM(O85+O8)</f>
        <v>836</v>
      </c>
      <c r="P86" s="334">
        <f>SUM(P79:P85)</f>
        <v>1567</v>
      </c>
      <c r="Q86" s="335">
        <f>SUM(Q85+Q79)</f>
        <v>380</v>
      </c>
      <c r="R86" s="335">
        <v>216</v>
      </c>
      <c r="S86" s="335">
        <f>SUM(S85+S79)</f>
        <v>532</v>
      </c>
      <c r="T86" s="336">
        <v>324</v>
      </c>
      <c r="U86" s="337">
        <f>SUM(U79:U85)</f>
        <v>1543</v>
      </c>
      <c r="V86" s="338">
        <f>SUM(V85+V79)</f>
        <v>418</v>
      </c>
      <c r="W86" s="338">
        <v>216</v>
      </c>
      <c r="X86" s="338">
        <f>SUM(X85+X79)</f>
        <v>570</v>
      </c>
      <c r="Y86" s="338">
        <v>252</v>
      </c>
      <c r="Z86" s="339">
        <f>SUM(Z79:Z85)</f>
        <v>1331</v>
      </c>
      <c r="AA86" s="339">
        <f>SUM(AA85+AA79)</f>
        <v>646</v>
      </c>
      <c r="AB86" s="339">
        <f>SUM(AB85+AB79)</f>
        <v>456</v>
      </c>
      <c r="AC86" s="339">
        <v>72</v>
      </c>
      <c r="AD86" s="339">
        <v>144</v>
      </c>
      <c r="AE86" s="339">
        <v>72</v>
      </c>
      <c r="AF86" s="9"/>
    </row>
    <row r="87" spans="1:32" ht="12.75">
      <c r="A87" s="340"/>
      <c r="B87" s="341"/>
      <c r="C87" s="1027" t="s">
        <v>230</v>
      </c>
      <c r="D87" s="1027"/>
      <c r="E87" s="1028" t="s">
        <v>231</v>
      </c>
      <c r="F87" s="1028"/>
      <c r="G87" s="1028"/>
      <c r="H87" s="1028"/>
      <c r="I87" s="342"/>
      <c r="J87" s="343"/>
      <c r="K87" s="342"/>
      <c r="L87" s="344"/>
      <c r="M87" s="345">
        <v>15</v>
      </c>
      <c r="N87" s="346">
        <v>13</v>
      </c>
      <c r="O87" s="347">
        <v>13</v>
      </c>
      <c r="P87" s="348">
        <v>15</v>
      </c>
      <c r="Q87" s="88">
        <v>13</v>
      </c>
      <c r="R87" s="88"/>
      <c r="S87" s="88">
        <v>14</v>
      </c>
      <c r="T87" s="131"/>
      <c r="U87" s="349">
        <v>16</v>
      </c>
      <c r="V87" s="350">
        <v>14</v>
      </c>
      <c r="W87" s="350"/>
      <c r="X87" s="350">
        <v>15</v>
      </c>
      <c r="Y87" s="351"/>
      <c r="Z87" s="229">
        <v>19</v>
      </c>
      <c r="AA87" s="230">
        <v>16</v>
      </c>
      <c r="AB87" s="230">
        <v>10</v>
      </c>
      <c r="AC87" s="230"/>
      <c r="AD87" s="230"/>
      <c r="AE87" s="231"/>
      <c r="AF87" s="9"/>
    </row>
    <row r="88" spans="1:32" ht="12.75">
      <c r="A88" s="352"/>
      <c r="B88" s="341"/>
      <c r="C88" s="1027"/>
      <c r="D88" s="1027"/>
      <c r="E88" s="1025" t="s">
        <v>232</v>
      </c>
      <c r="F88" s="1025"/>
      <c r="G88" s="1025"/>
      <c r="H88" s="1025"/>
      <c r="I88" s="80"/>
      <c r="J88" s="97"/>
      <c r="K88" s="80"/>
      <c r="L88" s="353"/>
      <c r="M88" s="220"/>
      <c r="N88" s="85"/>
      <c r="O88" s="221"/>
      <c r="P88" s="354"/>
      <c r="Q88" s="88"/>
      <c r="R88" s="88"/>
      <c r="S88" s="88"/>
      <c r="T88" s="131"/>
      <c r="U88" s="132">
        <v>2</v>
      </c>
      <c r="V88" s="133"/>
      <c r="W88" s="133"/>
      <c r="X88" s="133"/>
      <c r="Y88" s="223"/>
      <c r="Z88" s="135">
        <v>2</v>
      </c>
      <c r="AA88" s="95"/>
      <c r="AB88" s="95"/>
      <c r="AC88" s="95"/>
      <c r="AD88" s="95"/>
      <c r="AE88" s="96"/>
      <c r="AF88" s="9"/>
    </row>
    <row r="89" spans="1:32" ht="12.75">
      <c r="A89" s="352"/>
      <c r="B89" s="355"/>
      <c r="C89" s="1027"/>
      <c r="D89" s="1027"/>
      <c r="E89" s="1025" t="s">
        <v>233</v>
      </c>
      <c r="F89" s="1025"/>
      <c r="G89" s="1025"/>
      <c r="H89" s="1025"/>
      <c r="I89" s="80"/>
      <c r="J89" s="97"/>
      <c r="K89" s="80"/>
      <c r="L89" s="353"/>
      <c r="M89" s="220">
        <v>6</v>
      </c>
      <c r="N89" s="85"/>
      <c r="O89" s="221"/>
      <c r="P89" s="354">
        <v>5</v>
      </c>
      <c r="Q89" s="88"/>
      <c r="R89" s="88"/>
      <c r="S89" s="88"/>
      <c r="T89" s="131"/>
      <c r="U89" s="132">
        <v>2</v>
      </c>
      <c r="V89" s="133"/>
      <c r="W89" s="133"/>
      <c r="X89" s="133"/>
      <c r="Y89" s="223"/>
      <c r="Z89" s="135">
        <v>3</v>
      </c>
      <c r="AA89" s="95"/>
      <c r="AB89" s="95"/>
      <c r="AC89" s="95"/>
      <c r="AD89" s="95"/>
      <c r="AE89" s="96"/>
      <c r="AF89" s="9"/>
    </row>
    <row r="90" spans="1:32" ht="12.75">
      <c r="A90" s="352"/>
      <c r="B90" s="355"/>
      <c r="C90" s="1027"/>
      <c r="D90" s="1027"/>
      <c r="E90" s="1025" t="s">
        <v>234</v>
      </c>
      <c r="F90" s="1025"/>
      <c r="G90" s="1025"/>
      <c r="H90" s="1025"/>
      <c r="I90" s="80"/>
      <c r="J90" s="97"/>
      <c r="K90" s="80"/>
      <c r="L90" s="353"/>
      <c r="M90" s="220">
        <v>6</v>
      </c>
      <c r="N90" s="85"/>
      <c r="O90" s="221"/>
      <c r="P90" s="354">
        <v>11</v>
      </c>
      <c r="Q90" s="88"/>
      <c r="R90" s="88"/>
      <c r="S90" s="88"/>
      <c r="T90" s="131"/>
      <c r="U90" s="132">
        <v>7</v>
      </c>
      <c r="V90" s="133"/>
      <c r="W90" s="133"/>
      <c r="X90" s="133"/>
      <c r="Y90" s="223"/>
      <c r="Z90" s="135">
        <v>10</v>
      </c>
      <c r="AA90" s="95"/>
      <c r="AB90" s="95"/>
      <c r="AC90" s="95"/>
      <c r="AD90" s="95"/>
      <c r="AE90" s="96"/>
      <c r="AF90" s="9"/>
    </row>
    <row r="91" spans="1:32" ht="12.75">
      <c r="A91" s="352"/>
      <c r="B91" s="355"/>
      <c r="C91" s="1027"/>
      <c r="D91" s="1027"/>
      <c r="E91" s="1026" t="s">
        <v>235</v>
      </c>
      <c r="F91" s="1026"/>
      <c r="G91" s="1026"/>
      <c r="H91" s="1026"/>
      <c r="I91" s="168"/>
      <c r="J91" s="356"/>
      <c r="K91" s="80"/>
      <c r="L91" s="357"/>
      <c r="M91" s="318">
        <v>8</v>
      </c>
      <c r="N91" s="319"/>
      <c r="O91" s="320"/>
      <c r="P91" s="358">
        <v>2</v>
      </c>
      <c r="Q91" s="322"/>
      <c r="R91" s="322"/>
      <c r="S91" s="322"/>
      <c r="T91" s="323"/>
      <c r="U91" s="178"/>
      <c r="V91" s="179"/>
      <c r="W91" s="179"/>
      <c r="X91" s="179"/>
      <c r="Y91" s="324"/>
      <c r="Z91" s="260"/>
      <c r="AA91" s="261"/>
      <c r="AB91" s="261"/>
      <c r="AC91" s="261"/>
      <c r="AD91" s="261"/>
      <c r="AE91" s="262"/>
      <c r="AF91" s="9"/>
    </row>
    <row r="92" spans="1:32" ht="12.75">
      <c r="A92" s="352"/>
      <c r="B92" s="355"/>
      <c r="C92" s="352"/>
      <c r="D92" s="352"/>
      <c r="E92" s="359"/>
      <c r="F92" s="359"/>
      <c r="G92" s="359"/>
      <c r="H92" s="359"/>
      <c r="I92" s="359"/>
      <c r="J92" s="359"/>
      <c r="K92" s="359"/>
      <c r="L92" s="359"/>
      <c r="M92" s="352"/>
      <c r="N92" s="352"/>
      <c r="O92" s="352"/>
      <c r="P92" s="360"/>
      <c r="Q92" s="352"/>
      <c r="R92" s="352"/>
      <c r="S92" s="352"/>
      <c r="T92" s="360"/>
      <c r="U92" s="360"/>
      <c r="V92" s="360"/>
      <c r="W92" s="360"/>
      <c r="X92" s="352"/>
      <c r="Y92" s="352"/>
      <c r="Z92" s="352"/>
      <c r="AA92" s="352"/>
      <c r="AB92" s="352"/>
      <c r="AC92" s="361"/>
      <c r="AD92" s="361"/>
      <c r="AE92" s="361"/>
      <c r="AF92" s="9"/>
    </row>
    <row r="93" spans="1:32" ht="12.75" customHeight="1">
      <c r="A93" s="362"/>
      <c r="B93" s="1023" t="s">
        <v>236</v>
      </c>
      <c r="C93" s="1023"/>
      <c r="D93" s="1023"/>
      <c r="E93" s="1023"/>
      <c r="F93" s="1023"/>
      <c r="G93" s="9"/>
      <c r="H93" s="9"/>
      <c r="I93" s="9"/>
      <c r="J93" s="363"/>
      <c r="K93" s="363"/>
      <c r="L93" s="363"/>
      <c r="M93" s="364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9"/>
      <c r="AD93" s="9"/>
      <c r="AE93" s="9"/>
      <c r="AF93" s="9"/>
    </row>
    <row r="94" spans="1:32" ht="17.25" customHeight="1">
      <c r="A94" s="362"/>
      <c r="B94" s="1023"/>
      <c r="C94" s="1023"/>
      <c r="D94" s="1023"/>
      <c r="E94" s="1023"/>
      <c r="F94" s="1023"/>
      <c r="G94" s="1024"/>
      <c r="H94" s="1024"/>
      <c r="I94" s="1024"/>
      <c r="J94" s="1024"/>
      <c r="K94" s="1024"/>
      <c r="L94" s="1024"/>
      <c r="M94" s="364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9"/>
      <c r="AD94" s="9"/>
      <c r="AE94" s="9"/>
      <c r="AF94" s="9"/>
    </row>
    <row r="95" spans="1:32" ht="14.25" customHeight="1">
      <c r="A95" s="362"/>
      <c r="B95" s="365"/>
      <c r="C95" s="365"/>
      <c r="D95" s="365"/>
      <c r="E95" s="365"/>
      <c r="F95" s="365"/>
      <c r="G95" s="366"/>
      <c r="H95" s="366"/>
      <c r="I95" s="366"/>
      <c r="J95" s="366"/>
      <c r="K95" s="366"/>
      <c r="L95" s="366"/>
      <c r="M95" s="364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9"/>
      <c r="AD95" s="9"/>
      <c r="AE95" s="9"/>
      <c r="AF95" s="9"/>
    </row>
    <row r="96" spans="1:32" ht="14.25" customHeight="1">
      <c r="A96" s="367"/>
      <c r="B96" s="1023" t="s">
        <v>237</v>
      </c>
      <c r="C96" s="1023"/>
      <c r="D96" s="1023"/>
      <c r="E96" s="1023"/>
      <c r="F96" s="1023"/>
      <c r="G96" s="9"/>
      <c r="H96" s="9"/>
      <c r="I96" s="9"/>
      <c r="J96" s="363"/>
      <c r="K96" s="363"/>
      <c r="L96" s="363"/>
      <c r="M96" s="364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9"/>
      <c r="AD96" s="9"/>
      <c r="AE96" s="9"/>
      <c r="AF96" s="9"/>
    </row>
    <row r="97" spans="1:32" ht="12.75" customHeight="1">
      <c r="A97" s="367"/>
      <c r="B97" s="1023"/>
      <c r="C97" s="1023"/>
      <c r="D97" s="1023"/>
      <c r="E97" s="1023"/>
      <c r="F97" s="1023"/>
      <c r="G97" s="1024"/>
      <c r="H97" s="1024"/>
      <c r="I97" s="1024"/>
      <c r="J97" s="1024"/>
      <c r="K97" s="1024"/>
      <c r="L97" s="1024"/>
      <c r="M97" s="364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9"/>
      <c r="AD97" s="9"/>
      <c r="AE97" s="9"/>
      <c r="AF97" s="9"/>
    </row>
    <row r="98" spans="1:28" ht="12.75">
      <c r="A98" s="362"/>
      <c r="J98" s="364"/>
      <c r="K98" s="364"/>
      <c r="L98" s="364"/>
      <c r="M98" s="364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</row>
    <row r="99" spans="3:28" ht="12.75">
      <c r="C99" s="4"/>
      <c r="D99" s="4"/>
      <c r="E99" s="4"/>
      <c r="F99" s="4"/>
      <c r="G99" s="4"/>
      <c r="H99" s="368"/>
      <c r="I99" s="368"/>
      <c r="J99" s="368"/>
      <c r="K99" s="369"/>
      <c r="L99" s="369"/>
      <c r="M99" s="369"/>
      <c r="N99" s="368"/>
      <c r="O99" s="368"/>
      <c r="P99" s="368"/>
      <c r="Q99" s="4"/>
      <c r="R99" s="4"/>
      <c r="S99" s="4"/>
      <c r="T99" s="368"/>
      <c r="U99" s="368"/>
      <c r="V99" s="368"/>
      <c r="W99" s="368"/>
      <c r="X99" s="368"/>
      <c r="Y99" s="368"/>
      <c r="Z99" s="368"/>
      <c r="AA99" s="368"/>
      <c r="AB99" s="368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 selectLockedCells="1" selectUnlockedCells="1"/>
  <mergeCells count="33">
    <mergeCell ref="D1:AE1"/>
    <mergeCell ref="C2:F2"/>
    <mergeCell ref="G2:G6"/>
    <mergeCell ref="H2:H6"/>
    <mergeCell ref="I2:L2"/>
    <mergeCell ref="M2:AE2"/>
    <mergeCell ref="Z4:Z6"/>
    <mergeCell ref="AB4:AE4"/>
    <mergeCell ref="AB5:AE5"/>
    <mergeCell ref="P3:T3"/>
    <mergeCell ref="Z3:AE3"/>
    <mergeCell ref="P4:P6"/>
    <mergeCell ref="Q4:R4"/>
    <mergeCell ref="S4:T4"/>
    <mergeCell ref="U3:X3"/>
    <mergeCell ref="Q5:R5"/>
    <mergeCell ref="B96:F97"/>
    <mergeCell ref="G97:L97"/>
    <mergeCell ref="E89:H89"/>
    <mergeCell ref="E90:H90"/>
    <mergeCell ref="E91:H91"/>
    <mergeCell ref="C87:D91"/>
    <mergeCell ref="E87:H87"/>
    <mergeCell ref="E88:H88"/>
    <mergeCell ref="B93:F94"/>
    <mergeCell ref="G94:L94"/>
    <mergeCell ref="J3:J6"/>
    <mergeCell ref="U4:U6"/>
    <mergeCell ref="X4:Y4"/>
    <mergeCell ref="M3:O3"/>
    <mergeCell ref="M4:M6"/>
    <mergeCell ref="K3:K6"/>
    <mergeCell ref="L3:L6"/>
  </mergeCells>
  <printOptions horizontalCentered="1"/>
  <pageMargins left="0.9840277777777777" right="0.5902777777777778" top="0.43333333333333335" bottom="0.15763888888888888" header="0.5118055555555555" footer="0.5118055555555555"/>
  <pageSetup horizontalDpi="300" verticalDpi="300" orientation="landscape" paperSize="9" scale="63" r:id="rId1"/>
  <rowBreaks count="2" manualBreakCount="2">
    <brk id="44" max="255" man="1"/>
    <brk id="7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tabSelected="1" view="pageBreakPreview" zoomScaleSheetLayoutView="100" zoomScalePageLayoutView="0" workbookViewId="0" topLeftCell="B52">
      <selection activeCell="C68" sqref="C68"/>
    </sheetView>
  </sheetViews>
  <sheetFormatPr defaultColWidth="9.125" defaultRowHeight="12.75"/>
  <cols>
    <col min="1" max="1" width="0" style="370" hidden="1" customWidth="1"/>
    <col min="2" max="2" width="9.375" style="370" customWidth="1"/>
    <col min="3" max="3" width="33.50390625" style="370" customWidth="1"/>
    <col min="4" max="7" width="4.625" style="370" customWidth="1"/>
    <col min="8" max="8" width="5.375" style="370" customWidth="1"/>
    <col min="9" max="9" width="5.50390625" style="370" customWidth="1"/>
    <col min="10" max="12" width="4.625" style="370" customWidth="1"/>
    <col min="13" max="14" width="4.00390625" style="370" customWidth="1"/>
    <col min="15" max="16" width="5.00390625" style="370" customWidth="1"/>
    <col min="17" max="24" width="4.625" style="370" customWidth="1"/>
    <col min="25" max="25" width="5.625" style="370" customWidth="1"/>
    <col min="26" max="27" width="5.50390625" style="370" customWidth="1"/>
    <col min="28" max="28" width="7.875" style="370" customWidth="1"/>
    <col min="29" max="16384" width="9.125" style="370" customWidth="1"/>
  </cols>
  <sheetData>
    <row r="1" spans="2:25" ht="13.5" thickBot="1">
      <c r="B1" s="380"/>
      <c r="C1" s="1096" t="s">
        <v>56</v>
      </c>
      <c r="D1" s="1096"/>
      <c r="E1" s="1096"/>
      <c r="F1" s="1096"/>
      <c r="G1" s="1096"/>
      <c r="H1" s="1096"/>
      <c r="I1" s="1096"/>
      <c r="J1" s="1096"/>
      <c r="K1" s="1096"/>
      <c r="L1" s="1096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</row>
    <row r="2" spans="2:29" ht="38.25" customHeight="1" thickBot="1">
      <c r="B2" s="1122" t="s">
        <v>62</v>
      </c>
      <c r="C2" s="1111" t="s">
        <v>238</v>
      </c>
      <c r="D2" s="1112" t="s">
        <v>57</v>
      </c>
      <c r="E2" s="1112"/>
      <c r="F2" s="1119" t="s">
        <v>239</v>
      </c>
      <c r="G2" s="1119" t="s">
        <v>240</v>
      </c>
      <c r="H2" s="1112" t="s">
        <v>241</v>
      </c>
      <c r="I2" s="1112"/>
      <c r="J2" s="1112"/>
      <c r="K2" s="1112"/>
      <c r="L2" s="1112"/>
      <c r="M2" s="1098" t="s">
        <v>242</v>
      </c>
      <c r="N2" s="1099"/>
      <c r="O2" s="1099"/>
      <c r="P2" s="1099"/>
      <c r="Q2" s="1100"/>
      <c r="R2" s="1100"/>
      <c r="S2" s="1100"/>
      <c r="T2" s="1100"/>
      <c r="U2" s="1100"/>
      <c r="V2" s="1100"/>
      <c r="W2" s="1100"/>
      <c r="X2" s="1100"/>
      <c r="Y2" s="1100"/>
      <c r="Z2" s="1101"/>
      <c r="AA2" s="1101"/>
      <c r="AB2" s="1101"/>
      <c r="AC2" s="1139" t="s">
        <v>401</v>
      </c>
    </row>
    <row r="3" spans="2:29" ht="41.25" customHeight="1" thickBot="1">
      <c r="B3" s="1122"/>
      <c r="C3" s="1111"/>
      <c r="D3" s="1124" t="s">
        <v>243</v>
      </c>
      <c r="E3" s="1106" t="s">
        <v>244</v>
      </c>
      <c r="F3" s="1119"/>
      <c r="G3" s="1119"/>
      <c r="H3" s="1119" t="s">
        <v>245</v>
      </c>
      <c r="I3" s="1120" t="s">
        <v>394</v>
      </c>
      <c r="J3" s="1110" t="s">
        <v>246</v>
      </c>
      <c r="K3" s="1111"/>
      <c r="L3" s="1112"/>
      <c r="M3" s="1108" t="s">
        <v>71</v>
      </c>
      <c r="N3" s="1103"/>
      <c r="O3" s="1103"/>
      <c r="P3" s="1109"/>
      <c r="Q3" s="1113" t="s">
        <v>72</v>
      </c>
      <c r="R3" s="1113"/>
      <c r="S3" s="1113"/>
      <c r="T3" s="1113"/>
      <c r="U3" s="1113"/>
      <c r="V3" s="1113"/>
      <c r="W3" s="1123" t="s">
        <v>73</v>
      </c>
      <c r="X3" s="1123"/>
      <c r="Y3" s="1123"/>
      <c r="Z3" s="1122"/>
      <c r="AA3" s="1122"/>
      <c r="AB3" s="1141"/>
      <c r="AC3" s="1043"/>
    </row>
    <row r="4" spans="2:29" ht="18.75" customHeight="1" thickBot="1">
      <c r="B4" s="1122"/>
      <c r="C4" s="1111"/>
      <c r="D4" s="1124"/>
      <c r="E4" s="1106"/>
      <c r="F4" s="1119"/>
      <c r="G4" s="1119"/>
      <c r="H4" s="1119"/>
      <c r="I4" s="1121"/>
      <c r="J4" s="1131" t="s">
        <v>247</v>
      </c>
      <c r="K4" s="1128" t="s">
        <v>248</v>
      </c>
      <c r="L4" s="1099"/>
      <c r="M4" s="1108">
        <v>1</v>
      </c>
      <c r="N4" s="1109"/>
      <c r="O4" s="1108">
        <v>2</v>
      </c>
      <c r="P4" s="1109"/>
      <c r="Q4" s="1103">
        <v>3</v>
      </c>
      <c r="R4" s="1103"/>
      <c r="S4" s="1104"/>
      <c r="T4" s="1103">
        <v>4</v>
      </c>
      <c r="U4" s="1103"/>
      <c r="V4" s="1114"/>
      <c r="W4" s="1145">
        <v>5</v>
      </c>
      <c r="X4" s="1146"/>
      <c r="Y4" s="1147"/>
      <c r="Z4" s="1142">
        <v>6</v>
      </c>
      <c r="AA4" s="1142"/>
      <c r="AB4" s="1141"/>
      <c r="AC4" s="1043"/>
    </row>
    <row r="5" spans="2:29" ht="19.5" customHeight="1" thickBot="1">
      <c r="B5" s="1122"/>
      <c r="C5" s="1111"/>
      <c r="D5" s="1124"/>
      <c r="E5" s="1106"/>
      <c r="F5" s="1119"/>
      <c r="G5" s="1119"/>
      <c r="H5" s="1119"/>
      <c r="I5" s="1121"/>
      <c r="J5" s="1132"/>
      <c r="K5" s="1129" t="s">
        <v>249</v>
      </c>
      <c r="L5" s="1134" t="s">
        <v>250</v>
      </c>
      <c r="M5" s="1126" t="s">
        <v>251</v>
      </c>
      <c r="N5" s="1127"/>
      <c r="O5" s="1108" t="s">
        <v>251</v>
      </c>
      <c r="P5" s="1109"/>
      <c r="Q5" s="1095" t="s">
        <v>251</v>
      </c>
      <c r="R5" s="1095"/>
      <c r="S5" s="1105"/>
      <c r="T5" s="1095" t="s">
        <v>251</v>
      </c>
      <c r="U5" s="1095"/>
      <c r="V5" s="1102"/>
      <c r="W5" s="1148" t="s">
        <v>251</v>
      </c>
      <c r="X5" s="1149"/>
      <c r="Y5" s="1150"/>
      <c r="Z5" s="1143" t="s">
        <v>251</v>
      </c>
      <c r="AA5" s="1143"/>
      <c r="AB5" s="1144"/>
      <c r="AC5" s="1043"/>
    </row>
    <row r="6" spans="2:29" ht="111" customHeight="1" thickBot="1">
      <c r="B6" s="1123"/>
      <c r="C6" s="1110"/>
      <c r="D6" s="1125"/>
      <c r="E6" s="1107"/>
      <c r="F6" s="1120"/>
      <c r="G6" s="1120"/>
      <c r="H6" s="1120"/>
      <c r="I6" s="1121"/>
      <c r="J6" s="1133"/>
      <c r="K6" s="1130"/>
      <c r="L6" s="1135"/>
      <c r="M6" s="728" t="s">
        <v>362</v>
      </c>
      <c r="N6" s="729" t="s">
        <v>433</v>
      </c>
      <c r="O6" s="730" t="s">
        <v>364</v>
      </c>
      <c r="P6" s="731" t="s">
        <v>433</v>
      </c>
      <c r="Q6" s="732" t="s">
        <v>446</v>
      </c>
      <c r="R6" s="733" t="s">
        <v>433</v>
      </c>
      <c r="S6" s="649" t="s">
        <v>252</v>
      </c>
      <c r="T6" s="728" t="s">
        <v>447</v>
      </c>
      <c r="U6" s="734" t="s">
        <v>433</v>
      </c>
      <c r="V6" s="649" t="s">
        <v>252</v>
      </c>
      <c r="W6" s="732" t="s">
        <v>381</v>
      </c>
      <c r="X6" s="735" t="s">
        <v>433</v>
      </c>
      <c r="Y6" s="614" t="s">
        <v>252</v>
      </c>
      <c r="Z6" s="736" t="s">
        <v>448</v>
      </c>
      <c r="AA6" s="737" t="s">
        <v>433</v>
      </c>
      <c r="AB6" s="706" t="s">
        <v>252</v>
      </c>
      <c r="AC6" s="1043"/>
    </row>
    <row r="7" spans="2:29" ht="13.5" thickBot="1">
      <c r="B7" s="642">
        <v>1</v>
      </c>
      <c r="C7" s="650">
        <v>2</v>
      </c>
      <c r="D7" s="642">
        <v>3</v>
      </c>
      <c r="E7" s="650">
        <v>4</v>
      </c>
      <c r="F7" s="642">
        <v>5</v>
      </c>
      <c r="G7" s="650">
        <v>6</v>
      </c>
      <c r="H7" s="642">
        <v>7</v>
      </c>
      <c r="I7" s="650">
        <v>8</v>
      </c>
      <c r="J7" s="642">
        <v>9</v>
      </c>
      <c r="K7" s="650">
        <v>10</v>
      </c>
      <c r="L7" s="642">
        <v>11</v>
      </c>
      <c r="M7" s="650">
        <v>12</v>
      </c>
      <c r="N7" s="642">
        <v>13</v>
      </c>
      <c r="O7" s="650">
        <v>14</v>
      </c>
      <c r="P7" s="642">
        <v>15</v>
      </c>
      <c r="Q7" s="650">
        <v>16</v>
      </c>
      <c r="R7" s="642">
        <v>17</v>
      </c>
      <c r="S7" s="650">
        <v>18</v>
      </c>
      <c r="T7" s="642">
        <v>19</v>
      </c>
      <c r="U7" s="650">
        <v>20</v>
      </c>
      <c r="V7" s="642">
        <v>21</v>
      </c>
      <c r="W7" s="650">
        <v>22</v>
      </c>
      <c r="X7" s="642">
        <v>23</v>
      </c>
      <c r="Y7" s="650">
        <v>24</v>
      </c>
      <c r="Z7" s="738">
        <v>25</v>
      </c>
      <c r="AA7" s="650">
        <v>26</v>
      </c>
      <c r="AB7" s="707">
        <v>27</v>
      </c>
      <c r="AC7" s="1140"/>
    </row>
    <row r="8" spans="2:29" ht="47.25" customHeight="1" thickBot="1">
      <c r="B8" s="656" t="s">
        <v>294</v>
      </c>
      <c r="C8" s="657" t="s">
        <v>434</v>
      </c>
      <c r="D8" s="378">
        <v>4</v>
      </c>
      <c r="E8" s="378">
        <v>12</v>
      </c>
      <c r="F8" s="644">
        <v>0</v>
      </c>
      <c r="G8" s="674">
        <v>0</v>
      </c>
      <c r="H8" s="378">
        <f>H9+H17+H25+H19+H22+H27</f>
        <v>3078</v>
      </c>
      <c r="I8" s="378">
        <f>I9+I17+I25+I19+I22+I27</f>
        <v>1026</v>
      </c>
      <c r="J8" s="378">
        <f aca="true" t="shared" si="0" ref="J8:AB8">J9+J17+J25+J19+J22</f>
        <v>2052</v>
      </c>
      <c r="K8" s="378">
        <f t="shared" si="0"/>
        <v>1416</v>
      </c>
      <c r="L8" s="378">
        <f t="shared" si="0"/>
        <v>636</v>
      </c>
      <c r="M8" s="378">
        <f t="shared" si="0"/>
        <v>386</v>
      </c>
      <c r="N8" s="378">
        <f t="shared" si="0"/>
        <v>198</v>
      </c>
      <c r="O8" s="378">
        <f t="shared" si="0"/>
        <v>454</v>
      </c>
      <c r="P8" s="378">
        <f t="shared" si="0"/>
        <v>236</v>
      </c>
      <c r="Q8" s="378">
        <f t="shared" si="0"/>
        <v>336</v>
      </c>
      <c r="R8" s="378">
        <f t="shared" si="0"/>
        <v>170</v>
      </c>
      <c r="S8" s="378">
        <f t="shared" si="0"/>
        <v>0</v>
      </c>
      <c r="T8" s="378">
        <f t="shared" si="0"/>
        <v>472</v>
      </c>
      <c r="U8" s="443">
        <f>U9+U17+U25+U19+U22</f>
        <v>239</v>
      </c>
      <c r="V8" s="641">
        <f t="shared" si="0"/>
        <v>0</v>
      </c>
      <c r="W8" s="378">
        <f t="shared" si="0"/>
        <v>286</v>
      </c>
      <c r="X8" s="378">
        <f t="shared" si="0"/>
        <v>133</v>
      </c>
      <c r="Y8" s="378">
        <f t="shared" si="0"/>
        <v>0</v>
      </c>
      <c r="Z8" s="694">
        <f t="shared" si="0"/>
        <v>118</v>
      </c>
      <c r="AA8" s="641">
        <f t="shared" si="0"/>
        <v>50</v>
      </c>
      <c r="AB8" s="378">
        <f t="shared" si="0"/>
        <v>0</v>
      </c>
      <c r="AC8" s="708"/>
    </row>
    <row r="9" spans="2:29" ht="27" customHeight="1" thickBot="1">
      <c r="B9" s="429" t="s">
        <v>295</v>
      </c>
      <c r="C9" s="658" t="s">
        <v>435</v>
      </c>
      <c r="D9" s="383">
        <v>2</v>
      </c>
      <c r="E9" s="383">
        <v>5</v>
      </c>
      <c r="F9" s="615">
        <f>SUM(F10:F16)</f>
        <v>0</v>
      </c>
      <c r="G9" s="675">
        <f>SUM(G10:G16)</f>
        <v>0</v>
      </c>
      <c r="H9" s="383">
        <f>SUM(H10:H16)</f>
        <v>1402</v>
      </c>
      <c r="I9" s="383">
        <f aca="true" t="shared" si="1" ref="I9:AB9">SUM(I10:I16)</f>
        <v>460</v>
      </c>
      <c r="J9" s="383">
        <f t="shared" si="1"/>
        <v>942</v>
      </c>
      <c r="K9" s="383">
        <f t="shared" si="1"/>
        <v>570</v>
      </c>
      <c r="L9" s="383">
        <f t="shared" si="1"/>
        <v>372</v>
      </c>
      <c r="M9" s="383">
        <f t="shared" si="1"/>
        <v>206</v>
      </c>
      <c r="N9" s="383">
        <f t="shared" si="1"/>
        <v>110</v>
      </c>
      <c r="O9" s="383">
        <f t="shared" si="1"/>
        <v>260</v>
      </c>
      <c r="P9" s="383">
        <f t="shared" si="1"/>
        <v>128</v>
      </c>
      <c r="Q9" s="383">
        <f t="shared" si="1"/>
        <v>150</v>
      </c>
      <c r="R9" s="383">
        <f t="shared" si="1"/>
        <v>76</v>
      </c>
      <c r="S9" s="383">
        <f t="shared" si="1"/>
        <v>0</v>
      </c>
      <c r="T9" s="383">
        <f t="shared" si="1"/>
        <v>206</v>
      </c>
      <c r="U9" s="445">
        <f t="shared" si="1"/>
        <v>94</v>
      </c>
      <c r="V9" s="445">
        <f t="shared" si="1"/>
        <v>0</v>
      </c>
      <c r="W9" s="383">
        <f t="shared" si="1"/>
        <v>98</v>
      </c>
      <c r="X9" s="383">
        <f t="shared" si="1"/>
        <v>44</v>
      </c>
      <c r="Y9" s="383">
        <f t="shared" si="1"/>
        <v>0</v>
      </c>
      <c r="Z9" s="383">
        <f t="shared" si="1"/>
        <v>22</v>
      </c>
      <c r="AA9" s="445">
        <f t="shared" si="1"/>
        <v>8</v>
      </c>
      <c r="AB9" s="383">
        <f t="shared" si="1"/>
        <v>0</v>
      </c>
      <c r="AC9" s="705"/>
    </row>
    <row r="10" spans="2:29" ht="13.5" customHeight="1">
      <c r="B10" s="504" t="s">
        <v>296</v>
      </c>
      <c r="C10" s="659" t="s">
        <v>436</v>
      </c>
      <c r="D10" s="390">
        <v>2</v>
      </c>
      <c r="E10" s="506"/>
      <c r="F10" s="676"/>
      <c r="G10" s="676"/>
      <c r="H10" s="390">
        <f aca="true" t="shared" si="2" ref="H10:H16">I10+J10</f>
        <v>100</v>
      </c>
      <c r="I10" s="390">
        <v>30</v>
      </c>
      <c r="J10" s="677">
        <v>70</v>
      </c>
      <c r="K10" s="697">
        <v>70</v>
      </c>
      <c r="L10" s="696"/>
      <c r="M10" s="504">
        <v>28</v>
      </c>
      <c r="N10" s="504">
        <v>14</v>
      </c>
      <c r="O10" s="696">
        <v>42</v>
      </c>
      <c r="P10" s="504">
        <v>16</v>
      </c>
      <c r="Q10" s="479"/>
      <c r="R10" s="506"/>
      <c r="S10" s="506"/>
      <c r="T10" s="525"/>
      <c r="U10" s="479"/>
      <c r="V10" s="506"/>
      <c r="W10" s="506"/>
      <c r="X10" s="525"/>
      <c r="Y10" s="431"/>
      <c r="Z10" s="739"/>
      <c r="AA10" s="739"/>
      <c r="AB10" s="526"/>
      <c r="AC10" s="469"/>
    </row>
    <row r="11" spans="2:29" ht="13.5" customHeight="1">
      <c r="B11" s="471" t="s">
        <v>297</v>
      </c>
      <c r="C11" s="660" t="s">
        <v>92</v>
      </c>
      <c r="D11" s="446"/>
      <c r="E11" s="387">
        <v>5</v>
      </c>
      <c r="F11" s="471"/>
      <c r="G11" s="599"/>
      <c r="H11" s="599">
        <f t="shared" si="2"/>
        <v>310</v>
      </c>
      <c r="I11" s="599">
        <v>100</v>
      </c>
      <c r="J11" s="599">
        <v>210</v>
      </c>
      <c r="K11" s="446">
        <v>210</v>
      </c>
      <c r="L11" s="568"/>
      <c r="M11" s="471">
        <v>28</v>
      </c>
      <c r="N11" s="599">
        <v>18</v>
      </c>
      <c r="O11" s="446">
        <v>36</v>
      </c>
      <c r="P11" s="568">
        <v>18</v>
      </c>
      <c r="Q11" s="568">
        <v>36</v>
      </c>
      <c r="R11" s="387">
        <v>18</v>
      </c>
      <c r="S11" s="387"/>
      <c r="T11" s="568">
        <v>62</v>
      </c>
      <c r="U11" s="568">
        <v>24</v>
      </c>
      <c r="V11" s="646"/>
      <c r="W11" s="387">
        <v>48</v>
      </c>
      <c r="X11" s="568">
        <v>22</v>
      </c>
      <c r="Y11" s="646"/>
      <c r="Z11" s="739"/>
      <c r="AA11" s="739"/>
      <c r="AB11" s="526"/>
      <c r="AC11" s="470"/>
    </row>
    <row r="12" spans="2:29" ht="13.5" customHeight="1">
      <c r="B12" s="449" t="s">
        <v>298</v>
      </c>
      <c r="C12" s="661" t="s">
        <v>94</v>
      </c>
      <c r="D12" s="389"/>
      <c r="E12" s="389">
        <v>5</v>
      </c>
      <c r="F12" s="449"/>
      <c r="G12" s="449"/>
      <c r="H12" s="389">
        <f t="shared" si="2"/>
        <v>284</v>
      </c>
      <c r="I12" s="389">
        <v>94</v>
      </c>
      <c r="J12" s="665">
        <v>190</v>
      </c>
      <c r="K12" s="598"/>
      <c r="L12" s="449">
        <v>190</v>
      </c>
      <c r="M12" s="449">
        <v>28</v>
      </c>
      <c r="N12" s="449">
        <v>18</v>
      </c>
      <c r="O12" s="449">
        <v>50</v>
      </c>
      <c r="P12" s="449">
        <v>24</v>
      </c>
      <c r="Q12" s="449">
        <v>36</v>
      </c>
      <c r="R12" s="389">
        <v>18</v>
      </c>
      <c r="S12" s="389"/>
      <c r="T12" s="449">
        <v>44</v>
      </c>
      <c r="U12" s="449">
        <v>20</v>
      </c>
      <c r="V12" s="452"/>
      <c r="W12" s="389">
        <v>32</v>
      </c>
      <c r="X12" s="449">
        <v>14</v>
      </c>
      <c r="Y12" s="740"/>
      <c r="Z12" s="568"/>
      <c r="AA12" s="568"/>
      <c r="AB12" s="447"/>
      <c r="AC12" s="470"/>
    </row>
    <row r="13" spans="2:29" ht="13.5" customHeight="1">
      <c r="B13" s="410" t="s">
        <v>299</v>
      </c>
      <c r="C13" s="433" t="s">
        <v>437</v>
      </c>
      <c r="D13" s="577"/>
      <c r="E13" s="393">
        <v>6</v>
      </c>
      <c r="F13" s="678"/>
      <c r="G13" s="679"/>
      <c r="H13" s="679">
        <f t="shared" si="2"/>
        <v>270</v>
      </c>
      <c r="I13" s="382">
        <v>90</v>
      </c>
      <c r="J13" s="665">
        <v>180</v>
      </c>
      <c r="K13" s="577">
        <v>180</v>
      </c>
      <c r="L13" s="382"/>
      <c r="M13" s="393">
        <v>30</v>
      </c>
      <c r="N13" s="410">
        <v>14</v>
      </c>
      <c r="O13" s="410">
        <v>32</v>
      </c>
      <c r="P13" s="410">
        <v>20</v>
      </c>
      <c r="Q13" s="410">
        <v>30</v>
      </c>
      <c r="R13" s="393">
        <v>16</v>
      </c>
      <c r="S13" s="393"/>
      <c r="T13" s="410">
        <v>48</v>
      </c>
      <c r="U13" s="410">
        <v>24</v>
      </c>
      <c r="V13" s="647"/>
      <c r="W13" s="410">
        <v>18</v>
      </c>
      <c r="X13" s="410">
        <v>8</v>
      </c>
      <c r="Y13" s="451"/>
      <c r="Z13" s="387">
        <v>22</v>
      </c>
      <c r="AA13" s="568">
        <v>8</v>
      </c>
      <c r="AB13" s="447"/>
      <c r="AC13" s="470"/>
    </row>
    <row r="14" spans="2:29" ht="19.5" customHeight="1">
      <c r="B14" s="449" t="s">
        <v>300</v>
      </c>
      <c r="C14" s="662" t="s">
        <v>379</v>
      </c>
      <c r="D14" s="410"/>
      <c r="E14" s="741">
        <v>1</v>
      </c>
      <c r="F14" s="678"/>
      <c r="G14" s="679"/>
      <c r="H14" s="679">
        <f t="shared" si="2"/>
        <v>54</v>
      </c>
      <c r="I14" s="382">
        <v>18</v>
      </c>
      <c r="J14" s="665">
        <v>36</v>
      </c>
      <c r="K14" s="382">
        <v>36</v>
      </c>
      <c r="L14" s="680"/>
      <c r="M14" s="393">
        <v>36</v>
      </c>
      <c r="N14" s="410">
        <v>18</v>
      </c>
      <c r="O14" s="410"/>
      <c r="P14" s="410"/>
      <c r="Q14" s="410"/>
      <c r="R14" s="393"/>
      <c r="S14" s="393"/>
      <c r="T14" s="410"/>
      <c r="U14" s="382"/>
      <c r="V14" s="647"/>
      <c r="W14" s="410"/>
      <c r="X14" s="410"/>
      <c r="Y14" s="451"/>
      <c r="Z14" s="646"/>
      <c r="AA14" s="447"/>
      <c r="AB14" s="447"/>
      <c r="AC14" s="470"/>
    </row>
    <row r="15" spans="2:31" ht="25.5" customHeight="1">
      <c r="B15" s="568" t="s">
        <v>301</v>
      </c>
      <c r="C15" s="662" t="s">
        <v>114</v>
      </c>
      <c r="D15" s="449"/>
      <c r="E15" s="389">
        <v>4</v>
      </c>
      <c r="F15" s="668"/>
      <c r="G15" s="665"/>
      <c r="H15" s="665">
        <f t="shared" si="2"/>
        <v>274</v>
      </c>
      <c r="I15" s="395">
        <v>92</v>
      </c>
      <c r="J15" s="665">
        <v>182</v>
      </c>
      <c r="K15" s="395"/>
      <c r="L15" s="681">
        <v>182</v>
      </c>
      <c r="M15" s="389">
        <v>28</v>
      </c>
      <c r="N15" s="449">
        <v>14</v>
      </c>
      <c r="O15" s="410">
        <v>54</v>
      </c>
      <c r="P15" s="449">
        <v>28</v>
      </c>
      <c r="Q15" s="449">
        <v>48</v>
      </c>
      <c r="R15" s="389">
        <v>24</v>
      </c>
      <c r="S15" s="389"/>
      <c r="T15" s="449">
        <v>52</v>
      </c>
      <c r="U15" s="395">
        <v>26</v>
      </c>
      <c r="V15" s="452"/>
      <c r="W15" s="448"/>
      <c r="X15" s="448"/>
      <c r="Y15" s="448"/>
      <c r="Z15" s="742"/>
      <c r="AA15" s="526"/>
      <c r="AB15" s="526"/>
      <c r="AC15" s="469"/>
      <c r="AE15" s="381"/>
    </row>
    <row r="16" spans="2:29" ht="13.5" customHeight="1" thickBot="1">
      <c r="B16" s="602" t="s">
        <v>307</v>
      </c>
      <c r="C16" s="663" t="s">
        <v>116</v>
      </c>
      <c r="D16" s="504"/>
      <c r="E16" s="390">
        <v>2</v>
      </c>
      <c r="F16" s="682"/>
      <c r="G16" s="677"/>
      <c r="H16" s="677">
        <f t="shared" si="2"/>
        <v>110</v>
      </c>
      <c r="I16" s="374">
        <v>36</v>
      </c>
      <c r="J16" s="677">
        <v>74</v>
      </c>
      <c r="K16" s="374">
        <v>74</v>
      </c>
      <c r="L16" s="683"/>
      <c r="M16" s="390">
        <v>28</v>
      </c>
      <c r="N16" s="504">
        <v>14</v>
      </c>
      <c r="O16" s="504">
        <v>46</v>
      </c>
      <c r="P16" s="504">
        <v>22</v>
      </c>
      <c r="Q16" s="569"/>
      <c r="R16" s="576"/>
      <c r="S16" s="390"/>
      <c r="T16" s="627"/>
      <c r="U16" s="374"/>
      <c r="V16" s="431"/>
      <c r="W16" s="743"/>
      <c r="X16" s="479"/>
      <c r="Y16" s="527"/>
      <c r="Z16" s="744"/>
      <c r="AA16" s="611"/>
      <c r="AB16" s="611"/>
      <c r="AC16" s="698"/>
    </row>
    <row r="17" spans="2:29" ht="24.75" customHeight="1" thickBot="1">
      <c r="B17" s="619" t="s">
        <v>302</v>
      </c>
      <c r="C17" s="664" t="s">
        <v>438</v>
      </c>
      <c r="D17" s="445">
        <v>1</v>
      </c>
      <c r="E17" s="383">
        <v>0</v>
      </c>
      <c r="F17" s="618">
        <v>0</v>
      </c>
      <c r="G17" s="684">
        <v>0</v>
      </c>
      <c r="H17" s="684">
        <f>SUM(H18)</f>
        <v>436</v>
      </c>
      <c r="I17" s="684">
        <f aca="true" t="shared" si="3" ref="I17:AB17">SUM(I18)</f>
        <v>146</v>
      </c>
      <c r="J17" s="684">
        <f t="shared" si="3"/>
        <v>290</v>
      </c>
      <c r="K17" s="684">
        <f t="shared" si="3"/>
        <v>150</v>
      </c>
      <c r="L17" s="684">
        <f t="shared" si="3"/>
        <v>140</v>
      </c>
      <c r="M17" s="745">
        <f t="shared" si="3"/>
        <v>42</v>
      </c>
      <c r="N17" s="618">
        <f t="shared" si="3"/>
        <v>20</v>
      </c>
      <c r="O17" s="745">
        <f t="shared" si="3"/>
        <v>36</v>
      </c>
      <c r="P17" s="445">
        <f t="shared" si="3"/>
        <v>28</v>
      </c>
      <c r="Q17" s="618">
        <f t="shared" si="3"/>
        <v>54</v>
      </c>
      <c r="R17" s="745">
        <f t="shared" si="3"/>
        <v>26</v>
      </c>
      <c r="S17" s="383">
        <f t="shared" si="3"/>
        <v>0</v>
      </c>
      <c r="T17" s="445">
        <f t="shared" si="3"/>
        <v>74</v>
      </c>
      <c r="U17" s="445">
        <f t="shared" si="3"/>
        <v>38</v>
      </c>
      <c r="V17" s="383">
        <f t="shared" si="3"/>
        <v>0</v>
      </c>
      <c r="W17" s="383">
        <f t="shared" si="3"/>
        <v>48</v>
      </c>
      <c r="X17" s="383">
        <f t="shared" si="3"/>
        <v>22</v>
      </c>
      <c r="Y17" s="383">
        <f t="shared" si="3"/>
        <v>0</v>
      </c>
      <c r="Z17" s="383">
        <f>SUM(Z18)</f>
        <v>36</v>
      </c>
      <c r="AA17" s="445">
        <f t="shared" si="3"/>
        <v>12</v>
      </c>
      <c r="AB17" s="383">
        <f t="shared" si="3"/>
        <v>0</v>
      </c>
      <c r="AC17" s="445"/>
    </row>
    <row r="18" spans="1:29" ht="13.5" customHeight="1" thickBot="1">
      <c r="A18" s="381"/>
      <c r="B18" s="665" t="s">
        <v>303</v>
      </c>
      <c r="C18" s="511" t="s">
        <v>439</v>
      </c>
      <c r="D18" s="665">
        <v>6</v>
      </c>
      <c r="E18" s="665"/>
      <c r="F18" s="665"/>
      <c r="G18" s="665"/>
      <c r="H18" s="665">
        <f>I18+J18</f>
        <v>436</v>
      </c>
      <c r="I18" s="395">
        <v>146</v>
      </c>
      <c r="J18" s="665">
        <v>290</v>
      </c>
      <c r="K18" s="395">
        <v>150</v>
      </c>
      <c r="L18" s="665">
        <v>140</v>
      </c>
      <c r="M18" s="598">
        <v>42</v>
      </c>
      <c r="N18" s="449">
        <v>20</v>
      </c>
      <c r="O18" s="449">
        <v>36</v>
      </c>
      <c r="P18" s="449">
        <v>28</v>
      </c>
      <c r="Q18" s="449">
        <v>54</v>
      </c>
      <c r="R18" s="449">
        <v>26</v>
      </c>
      <c r="S18" s="668"/>
      <c r="T18" s="449">
        <v>74</v>
      </c>
      <c r="U18" s="449">
        <v>38</v>
      </c>
      <c r="V18" s="455"/>
      <c r="W18" s="449">
        <v>48</v>
      </c>
      <c r="X18" s="449">
        <v>22</v>
      </c>
      <c r="Y18" s="448"/>
      <c r="Z18" s="390">
        <v>36</v>
      </c>
      <c r="AA18" s="504">
        <v>12</v>
      </c>
      <c r="AB18" s="479"/>
      <c r="AC18" s="699"/>
    </row>
    <row r="19" spans="1:29" ht="13.5" customHeight="1" thickBot="1">
      <c r="A19" s="381"/>
      <c r="B19" s="429" t="s">
        <v>295</v>
      </c>
      <c r="C19" s="658" t="s">
        <v>440</v>
      </c>
      <c r="D19" s="445">
        <v>0</v>
      </c>
      <c r="E19" s="383">
        <v>2</v>
      </c>
      <c r="F19" s="615">
        <f>SUM(F21:F26)</f>
        <v>0</v>
      </c>
      <c r="G19" s="675">
        <f>SUM(G21:G26)</f>
        <v>0</v>
      </c>
      <c r="H19" s="383">
        <f>SUM(H20:H21)</f>
        <v>388</v>
      </c>
      <c r="I19" s="383">
        <f aca="true" t="shared" si="4" ref="I19:AB19">SUM(I20:I21)</f>
        <v>128</v>
      </c>
      <c r="J19" s="383">
        <f t="shared" si="4"/>
        <v>260</v>
      </c>
      <c r="K19" s="383">
        <f t="shared" si="4"/>
        <v>240</v>
      </c>
      <c r="L19" s="383">
        <f t="shared" si="4"/>
        <v>20</v>
      </c>
      <c r="M19" s="383">
        <f t="shared" si="4"/>
        <v>28</v>
      </c>
      <c r="N19" s="383">
        <f t="shared" si="4"/>
        <v>14</v>
      </c>
      <c r="O19" s="445">
        <f t="shared" si="4"/>
        <v>76</v>
      </c>
      <c r="P19" s="445">
        <f t="shared" si="4"/>
        <v>38</v>
      </c>
      <c r="Q19" s="445">
        <f t="shared" si="4"/>
        <v>72</v>
      </c>
      <c r="R19" s="383">
        <f t="shared" si="4"/>
        <v>38</v>
      </c>
      <c r="S19" s="445">
        <f t="shared" si="4"/>
        <v>0</v>
      </c>
      <c r="T19" s="383">
        <f t="shared" si="4"/>
        <v>84</v>
      </c>
      <c r="U19" s="445">
        <f t="shared" si="4"/>
        <v>38</v>
      </c>
      <c r="V19" s="445">
        <f t="shared" si="4"/>
        <v>0</v>
      </c>
      <c r="W19" s="383">
        <f t="shared" si="4"/>
        <v>0</v>
      </c>
      <c r="X19" s="383">
        <f t="shared" si="4"/>
        <v>0</v>
      </c>
      <c r="Y19" s="383">
        <f t="shared" si="4"/>
        <v>0</v>
      </c>
      <c r="Z19" s="383">
        <f t="shared" si="4"/>
        <v>0</v>
      </c>
      <c r="AA19" s="445">
        <f t="shared" si="4"/>
        <v>0</v>
      </c>
      <c r="AB19" s="383">
        <f t="shared" si="4"/>
        <v>0</v>
      </c>
      <c r="AC19" s="445"/>
    </row>
    <row r="20" spans="1:29" ht="13.5" customHeight="1">
      <c r="A20" s="381"/>
      <c r="B20" s="568" t="s">
        <v>308</v>
      </c>
      <c r="C20" s="662" t="s">
        <v>441</v>
      </c>
      <c r="D20" s="685">
        <v>4</v>
      </c>
      <c r="E20" s="685"/>
      <c r="F20" s="685"/>
      <c r="G20" s="471"/>
      <c r="H20" s="599">
        <f>I20+J20</f>
        <v>116</v>
      </c>
      <c r="I20" s="599">
        <v>38</v>
      </c>
      <c r="J20" s="599">
        <v>78</v>
      </c>
      <c r="K20" s="599">
        <v>78</v>
      </c>
      <c r="L20" s="446"/>
      <c r="M20" s="568"/>
      <c r="N20" s="387"/>
      <c r="O20" s="568"/>
      <c r="P20" s="568"/>
      <c r="Q20" s="471">
        <v>36</v>
      </c>
      <c r="R20" s="446">
        <v>20</v>
      </c>
      <c r="S20" s="471"/>
      <c r="T20" s="746">
        <v>42</v>
      </c>
      <c r="U20" s="568">
        <v>18</v>
      </c>
      <c r="V20" s="601"/>
      <c r="W20" s="599"/>
      <c r="X20" s="599"/>
      <c r="Y20" s="747"/>
      <c r="Z20" s="431"/>
      <c r="AA20" s="479"/>
      <c r="AB20" s="479"/>
      <c r="AC20" s="699"/>
    </row>
    <row r="21" spans="1:29" ht="13.5" customHeight="1" thickBot="1">
      <c r="A21" s="381"/>
      <c r="B21" s="473" t="s">
        <v>311</v>
      </c>
      <c r="C21" s="666" t="s">
        <v>108</v>
      </c>
      <c r="D21" s="568"/>
      <c r="E21" s="568">
        <v>4</v>
      </c>
      <c r="F21" s="568"/>
      <c r="G21" s="471"/>
      <c r="H21" s="599">
        <f>I21+J21</f>
        <v>272</v>
      </c>
      <c r="I21" s="599">
        <v>90</v>
      </c>
      <c r="J21" s="599">
        <v>182</v>
      </c>
      <c r="K21" s="599">
        <v>162</v>
      </c>
      <c r="L21" s="599">
        <v>20</v>
      </c>
      <c r="M21" s="446">
        <v>28</v>
      </c>
      <c r="N21" s="387">
        <v>14</v>
      </c>
      <c r="O21" s="568">
        <v>76</v>
      </c>
      <c r="P21" s="602">
        <v>38</v>
      </c>
      <c r="Q21" s="748">
        <v>36</v>
      </c>
      <c r="R21" s="602">
        <v>18</v>
      </c>
      <c r="S21" s="471"/>
      <c r="T21" s="446">
        <v>42</v>
      </c>
      <c r="U21" s="568">
        <v>20</v>
      </c>
      <c r="V21" s="601"/>
      <c r="W21" s="749"/>
      <c r="X21" s="749"/>
      <c r="Y21" s="750"/>
      <c r="Z21" s="391"/>
      <c r="AA21" s="625"/>
      <c r="AB21" s="611"/>
      <c r="AC21" s="709"/>
    </row>
    <row r="22" spans="1:29" ht="18" customHeight="1" thickBot="1">
      <c r="A22" s="381"/>
      <c r="B22" s="600" t="s">
        <v>302</v>
      </c>
      <c r="C22" s="667" t="s">
        <v>442</v>
      </c>
      <c r="D22" s="686">
        <v>1</v>
      </c>
      <c r="E22" s="655">
        <v>1</v>
      </c>
      <c r="F22" s="655">
        <v>0</v>
      </c>
      <c r="G22" s="640">
        <v>0</v>
      </c>
      <c r="H22" s="371">
        <f>SUM(H23:H24)</f>
        <v>724</v>
      </c>
      <c r="I22" s="371">
        <f aca="true" t="shared" si="5" ref="I22:AB22">SUM(I23:I24)</f>
        <v>236</v>
      </c>
      <c r="J22" s="371">
        <f>SUM(J23:J24)</f>
        <v>488</v>
      </c>
      <c r="K22" s="371">
        <f t="shared" si="5"/>
        <v>384</v>
      </c>
      <c r="L22" s="371">
        <f t="shared" si="5"/>
        <v>104</v>
      </c>
      <c r="M22" s="686">
        <f t="shared" si="5"/>
        <v>110</v>
      </c>
      <c r="N22" s="468">
        <f t="shared" si="5"/>
        <v>54</v>
      </c>
      <c r="O22" s="655">
        <f t="shared" si="5"/>
        <v>82</v>
      </c>
      <c r="P22" s="655">
        <f t="shared" si="5"/>
        <v>42</v>
      </c>
      <c r="Q22" s="640">
        <f t="shared" si="5"/>
        <v>60</v>
      </c>
      <c r="R22" s="686">
        <f t="shared" si="5"/>
        <v>30</v>
      </c>
      <c r="S22" s="640">
        <f t="shared" si="5"/>
        <v>0</v>
      </c>
      <c r="T22" s="686">
        <f t="shared" si="5"/>
        <v>108</v>
      </c>
      <c r="U22" s="655">
        <f t="shared" si="5"/>
        <v>49</v>
      </c>
      <c r="V22" s="640">
        <f t="shared" si="5"/>
        <v>0</v>
      </c>
      <c r="W22" s="371">
        <f t="shared" si="5"/>
        <v>92</v>
      </c>
      <c r="X22" s="371">
        <f t="shared" si="5"/>
        <v>43</v>
      </c>
      <c r="Y22" s="686">
        <f t="shared" si="5"/>
        <v>0</v>
      </c>
      <c r="Z22" s="468">
        <f t="shared" si="5"/>
        <v>36</v>
      </c>
      <c r="AA22" s="640">
        <f>SUM(AA23:AA24)</f>
        <v>18</v>
      </c>
      <c r="AB22" s="751">
        <f t="shared" si="5"/>
        <v>0</v>
      </c>
      <c r="AC22" s="640"/>
    </row>
    <row r="23" spans="2:29" ht="13.5" thickBot="1">
      <c r="B23" s="668" t="s">
        <v>304</v>
      </c>
      <c r="C23" s="426" t="s">
        <v>306</v>
      </c>
      <c r="D23" s="679"/>
      <c r="E23" s="679">
        <v>6</v>
      </c>
      <c r="F23" s="679"/>
      <c r="G23" s="679"/>
      <c r="H23" s="679">
        <f>I23+J23</f>
        <v>384</v>
      </c>
      <c r="I23" s="382">
        <v>128</v>
      </c>
      <c r="J23" s="665">
        <v>256</v>
      </c>
      <c r="K23" s="382">
        <v>194</v>
      </c>
      <c r="L23" s="679">
        <v>62</v>
      </c>
      <c r="M23" s="577">
        <v>42</v>
      </c>
      <c r="N23" s="393">
        <v>20</v>
      </c>
      <c r="O23" s="410">
        <v>46</v>
      </c>
      <c r="P23" s="410">
        <v>24</v>
      </c>
      <c r="Q23" s="410">
        <v>24</v>
      </c>
      <c r="R23" s="410">
        <v>12</v>
      </c>
      <c r="S23" s="678"/>
      <c r="T23" s="410">
        <v>60</v>
      </c>
      <c r="U23" s="410">
        <v>30</v>
      </c>
      <c r="V23" s="410"/>
      <c r="W23" s="410">
        <v>48</v>
      </c>
      <c r="X23" s="752">
        <v>24</v>
      </c>
      <c r="Y23" s="451"/>
      <c r="Z23" s="389">
        <v>36</v>
      </c>
      <c r="AA23" s="449">
        <v>18</v>
      </c>
      <c r="AB23" s="609"/>
      <c r="AC23" s="474"/>
    </row>
    <row r="24" spans="2:29" ht="13.5" customHeight="1" thickBot="1">
      <c r="B24" s="669" t="s">
        <v>305</v>
      </c>
      <c r="C24" s="670" t="s">
        <v>106</v>
      </c>
      <c r="D24" s="687">
        <v>5</v>
      </c>
      <c r="E24" s="687"/>
      <c r="F24" s="687"/>
      <c r="G24" s="687"/>
      <c r="H24" s="687">
        <f>I24+J24</f>
        <v>340</v>
      </c>
      <c r="I24" s="581">
        <v>108</v>
      </c>
      <c r="J24" s="687">
        <v>232</v>
      </c>
      <c r="K24" s="581">
        <v>190</v>
      </c>
      <c r="L24" s="687">
        <v>42</v>
      </c>
      <c r="M24" s="753">
        <v>68</v>
      </c>
      <c r="N24" s="576">
        <v>34</v>
      </c>
      <c r="O24" s="627">
        <v>36</v>
      </c>
      <c r="P24" s="627">
        <v>18</v>
      </c>
      <c r="Q24" s="627">
        <v>36</v>
      </c>
      <c r="R24" s="627">
        <v>18</v>
      </c>
      <c r="S24" s="669"/>
      <c r="T24" s="627">
        <v>48</v>
      </c>
      <c r="U24" s="627">
        <v>19</v>
      </c>
      <c r="V24" s="613"/>
      <c r="W24" s="627">
        <v>44</v>
      </c>
      <c r="X24" s="627">
        <v>19</v>
      </c>
      <c r="Y24" s="613"/>
      <c r="Z24" s="647"/>
      <c r="AA24" s="451"/>
      <c r="AB24" s="610"/>
      <c r="AC24" s="476"/>
    </row>
    <row r="25" spans="2:29" ht="13.5" customHeight="1" thickBot="1">
      <c r="B25" s="643" t="s">
        <v>309</v>
      </c>
      <c r="C25" s="671" t="s">
        <v>443</v>
      </c>
      <c r="D25" s="688">
        <v>0</v>
      </c>
      <c r="E25" s="688">
        <v>3</v>
      </c>
      <c r="F25" s="688">
        <v>0</v>
      </c>
      <c r="G25" s="688">
        <v>0</v>
      </c>
      <c r="H25" s="688">
        <f aca="true" t="shared" si="6" ref="H25:O25">SUM(H26:H26)</f>
        <v>108</v>
      </c>
      <c r="I25" s="688">
        <f t="shared" si="6"/>
        <v>36</v>
      </c>
      <c r="J25" s="688">
        <f t="shared" si="6"/>
        <v>72</v>
      </c>
      <c r="K25" s="688">
        <f t="shared" si="6"/>
        <v>72</v>
      </c>
      <c r="L25" s="675">
        <f t="shared" si="6"/>
        <v>0</v>
      </c>
      <c r="M25" s="483">
        <f t="shared" si="6"/>
        <v>0</v>
      </c>
      <c r="N25" s="455">
        <f t="shared" si="6"/>
        <v>0</v>
      </c>
      <c r="O25" s="483">
        <f t="shared" si="6"/>
        <v>0</v>
      </c>
      <c r="P25" s="483">
        <f>SUM(P26:P26)</f>
        <v>0</v>
      </c>
      <c r="Q25" s="383">
        <f>SUM(Q26:Q26)</f>
        <v>0</v>
      </c>
      <c r="R25" s="483">
        <f>SUM(R26:R26)</f>
        <v>0</v>
      </c>
      <c r="S25" s="485">
        <f>SUM(S26:S26)</f>
        <v>0</v>
      </c>
      <c r="T25" s="754">
        <f>SUM(T26:T26)</f>
        <v>0</v>
      </c>
      <c r="U25" s="445">
        <f>SUM(U26:U27)</f>
        <v>20</v>
      </c>
      <c r="V25" s="485">
        <f aca="true" t="shared" si="7" ref="V25:AB25">SUM(V26:V26)</f>
        <v>0</v>
      </c>
      <c r="W25" s="675">
        <f t="shared" si="7"/>
        <v>48</v>
      </c>
      <c r="X25" s="675">
        <f t="shared" si="7"/>
        <v>24</v>
      </c>
      <c r="Y25" s="675">
        <f t="shared" si="7"/>
        <v>0</v>
      </c>
      <c r="Z25" s="383">
        <f t="shared" si="7"/>
        <v>24</v>
      </c>
      <c r="AA25" s="445">
        <f>SUM(AA26:AA26)</f>
        <v>12</v>
      </c>
      <c r="AB25" s="675">
        <f t="shared" si="7"/>
        <v>0</v>
      </c>
      <c r="AC25" s="675"/>
    </row>
    <row r="26" spans="2:29" ht="13.5" thickBot="1">
      <c r="B26" s="471" t="s">
        <v>310</v>
      </c>
      <c r="C26" s="672" t="s">
        <v>402</v>
      </c>
      <c r="D26" s="617"/>
      <c r="E26" s="746">
        <v>6</v>
      </c>
      <c r="F26" s="689"/>
      <c r="G26" s="689"/>
      <c r="H26" s="690">
        <f>I26+J26</f>
        <v>108</v>
      </c>
      <c r="I26" s="437">
        <v>36</v>
      </c>
      <c r="J26" s="755">
        <v>72</v>
      </c>
      <c r="K26" s="591">
        <v>72</v>
      </c>
      <c r="L26" s="526"/>
      <c r="M26" s="739"/>
      <c r="N26" s="388"/>
      <c r="O26" s="739"/>
      <c r="P26" s="739"/>
      <c r="Q26" s="742"/>
      <c r="R26" s="691"/>
      <c r="S26" s="691"/>
      <c r="T26" s="526"/>
      <c r="U26" s="526"/>
      <c r="V26" s="689"/>
      <c r="W26" s="739">
        <v>48</v>
      </c>
      <c r="X26" s="756">
        <v>24</v>
      </c>
      <c r="Y26" s="526"/>
      <c r="Z26" s="399">
        <v>24</v>
      </c>
      <c r="AA26" s="591">
        <v>12</v>
      </c>
      <c r="AB26" s="445"/>
      <c r="AC26" s="477"/>
    </row>
    <row r="27" spans="2:29" ht="13.5" customHeight="1" thickBot="1">
      <c r="B27" s="600" t="s">
        <v>444</v>
      </c>
      <c r="C27" s="673" t="s">
        <v>445</v>
      </c>
      <c r="D27" s="600"/>
      <c r="E27" s="587">
        <v>4</v>
      </c>
      <c r="F27" s="455"/>
      <c r="G27" s="455"/>
      <c r="H27" s="600">
        <v>20</v>
      </c>
      <c r="I27" s="757">
        <v>20</v>
      </c>
      <c r="J27" s="758"/>
      <c r="K27" s="587"/>
      <c r="L27" s="569"/>
      <c r="M27" s="696"/>
      <c r="N27" s="500"/>
      <c r="O27" s="525"/>
      <c r="P27" s="525"/>
      <c r="Q27" s="455"/>
      <c r="R27" s="483"/>
      <c r="S27" s="483"/>
      <c r="T27" s="483"/>
      <c r="U27" s="483">
        <v>20</v>
      </c>
      <c r="V27" s="455"/>
      <c r="W27" s="483"/>
      <c r="X27" s="455"/>
      <c r="Y27" s="483"/>
      <c r="Z27" s="506"/>
      <c r="AA27" s="525"/>
      <c r="AB27" s="525"/>
      <c r="AC27" s="597"/>
    </row>
    <row r="28" spans="2:29" ht="13.5" thickBot="1">
      <c r="B28" s="468" t="s">
        <v>253</v>
      </c>
      <c r="C28" s="373" t="s">
        <v>254</v>
      </c>
      <c r="D28" s="468">
        <v>0</v>
      </c>
      <c r="E28" s="468">
        <v>8</v>
      </c>
      <c r="F28" s="427"/>
      <c r="G28" s="428"/>
      <c r="H28" s="383">
        <f>SUM(H29:H36)</f>
        <v>414</v>
      </c>
      <c r="I28" s="383">
        <f aca="true" t="shared" si="8" ref="I28:AB28">SUM(I29:I36)</f>
        <v>124</v>
      </c>
      <c r="J28" s="383">
        <f t="shared" si="8"/>
        <v>290</v>
      </c>
      <c r="K28" s="386">
        <f t="shared" si="8"/>
        <v>136</v>
      </c>
      <c r="L28" s="383">
        <f t="shared" si="8"/>
        <v>154</v>
      </c>
      <c r="M28" s="383">
        <f t="shared" si="8"/>
        <v>36</v>
      </c>
      <c r="N28" s="383">
        <f t="shared" si="8"/>
        <v>14</v>
      </c>
      <c r="O28" s="445">
        <f t="shared" si="8"/>
        <v>108</v>
      </c>
      <c r="P28" s="445">
        <f t="shared" si="8"/>
        <v>44</v>
      </c>
      <c r="Q28" s="383">
        <f t="shared" si="8"/>
        <v>72</v>
      </c>
      <c r="R28" s="383">
        <f t="shared" si="8"/>
        <v>34</v>
      </c>
      <c r="S28" s="445">
        <f t="shared" si="8"/>
        <v>0</v>
      </c>
      <c r="T28" s="618">
        <f t="shared" si="8"/>
        <v>38</v>
      </c>
      <c r="U28" s="618">
        <f t="shared" si="8"/>
        <v>16</v>
      </c>
      <c r="V28" s="383">
        <f t="shared" si="8"/>
        <v>0</v>
      </c>
      <c r="W28" s="445">
        <f t="shared" si="8"/>
        <v>0</v>
      </c>
      <c r="X28" s="445">
        <f t="shared" si="8"/>
        <v>0</v>
      </c>
      <c r="Y28" s="445">
        <f t="shared" si="8"/>
        <v>0</v>
      </c>
      <c r="Z28" s="383">
        <f t="shared" si="8"/>
        <v>36</v>
      </c>
      <c r="AA28" s="618">
        <f t="shared" si="8"/>
        <v>16</v>
      </c>
      <c r="AB28" s="525">
        <f t="shared" si="8"/>
        <v>0</v>
      </c>
      <c r="AC28" s="505"/>
    </row>
    <row r="29" spans="2:30" ht="25.5" customHeight="1">
      <c r="B29" s="393" t="s">
        <v>255</v>
      </c>
      <c r="C29" s="651" t="s">
        <v>387</v>
      </c>
      <c r="D29" s="394"/>
      <c r="E29" s="759">
        <v>2</v>
      </c>
      <c r="F29" s="440"/>
      <c r="G29" s="400"/>
      <c r="H29" s="388">
        <f aca="true" t="shared" si="9" ref="H29:H36">I29+J29</f>
        <v>50</v>
      </c>
      <c r="I29" s="388">
        <v>14</v>
      </c>
      <c r="J29" s="388">
        <v>36</v>
      </c>
      <c r="K29" s="500"/>
      <c r="L29" s="374">
        <v>36</v>
      </c>
      <c r="M29" s="389"/>
      <c r="N29" s="449"/>
      <c r="O29" s="449">
        <v>36</v>
      </c>
      <c r="P29" s="449">
        <v>14</v>
      </c>
      <c r="Q29" s="389"/>
      <c r="R29" s="504"/>
      <c r="S29" s="504"/>
      <c r="T29" s="760"/>
      <c r="U29" s="374"/>
      <c r="V29" s="400"/>
      <c r="W29" s="448"/>
      <c r="X29" s="452"/>
      <c r="Y29" s="448"/>
      <c r="Z29" s="452"/>
      <c r="AA29" s="448"/>
      <c r="AB29" s="609"/>
      <c r="AC29" s="572" t="s">
        <v>368</v>
      </c>
      <c r="AD29" s="441"/>
    </row>
    <row r="30" spans="2:29" ht="25.5" customHeight="1">
      <c r="B30" s="393" t="s">
        <v>256</v>
      </c>
      <c r="C30" s="573" t="s">
        <v>344</v>
      </c>
      <c r="D30" s="393"/>
      <c r="E30" s="393">
        <v>2</v>
      </c>
      <c r="F30" s="382"/>
      <c r="G30" s="393"/>
      <c r="H30" s="387">
        <f t="shared" si="9"/>
        <v>50</v>
      </c>
      <c r="I30" s="387">
        <v>14</v>
      </c>
      <c r="J30" s="387">
        <v>36</v>
      </c>
      <c r="K30" s="393">
        <v>16</v>
      </c>
      <c r="L30" s="382">
        <v>20</v>
      </c>
      <c r="M30" s="393"/>
      <c r="N30" s="410"/>
      <c r="O30" s="410">
        <v>36</v>
      </c>
      <c r="P30" s="410">
        <v>14</v>
      </c>
      <c r="Q30" s="393"/>
      <c r="R30" s="410"/>
      <c r="S30" s="410"/>
      <c r="T30" s="761"/>
      <c r="U30" s="382"/>
      <c r="V30" s="393"/>
      <c r="W30" s="451"/>
      <c r="X30" s="647"/>
      <c r="Y30" s="451"/>
      <c r="Z30" s="647"/>
      <c r="AA30" s="451"/>
      <c r="AB30" s="451"/>
      <c r="AC30" s="482" t="s">
        <v>388</v>
      </c>
    </row>
    <row r="31" spans="2:29" ht="25.5" customHeight="1" thickBot="1">
      <c r="B31" s="393" t="s">
        <v>257</v>
      </c>
      <c r="C31" s="651" t="s">
        <v>345</v>
      </c>
      <c r="D31" s="393"/>
      <c r="E31" s="393">
        <v>1</v>
      </c>
      <c r="F31" s="382"/>
      <c r="G31" s="393"/>
      <c r="H31" s="374">
        <f t="shared" si="9"/>
        <v>50</v>
      </c>
      <c r="I31" s="387">
        <v>14</v>
      </c>
      <c r="J31" s="387">
        <v>36</v>
      </c>
      <c r="K31" s="393">
        <v>16</v>
      </c>
      <c r="L31" s="382">
        <v>20</v>
      </c>
      <c r="M31" s="393">
        <v>36</v>
      </c>
      <c r="N31" s="410">
        <v>14</v>
      </c>
      <c r="O31" s="410"/>
      <c r="P31" s="410"/>
      <c r="Q31" s="393"/>
      <c r="R31" s="410"/>
      <c r="S31" s="410"/>
      <c r="T31" s="761"/>
      <c r="U31" s="382"/>
      <c r="V31" s="393"/>
      <c r="W31" s="410"/>
      <c r="X31" s="389"/>
      <c r="Y31" s="448"/>
      <c r="Z31" s="393"/>
      <c r="AA31" s="410"/>
      <c r="AB31" s="451"/>
      <c r="AC31" s="482" t="s">
        <v>389</v>
      </c>
    </row>
    <row r="32" spans="2:29" ht="25.5" customHeight="1" thickBot="1">
      <c r="B32" s="393" t="s">
        <v>258</v>
      </c>
      <c r="C32" s="512" t="s">
        <v>346</v>
      </c>
      <c r="D32" s="410"/>
      <c r="E32" s="393">
        <v>2</v>
      </c>
      <c r="F32" s="382"/>
      <c r="G32" s="393"/>
      <c r="H32" s="387">
        <f t="shared" si="9"/>
        <v>52</v>
      </c>
      <c r="I32" s="387">
        <v>16</v>
      </c>
      <c r="J32" s="387">
        <v>36</v>
      </c>
      <c r="K32" s="393">
        <v>20</v>
      </c>
      <c r="L32" s="382">
        <v>16</v>
      </c>
      <c r="M32" s="393"/>
      <c r="N32" s="410"/>
      <c r="O32" s="410">
        <v>36</v>
      </c>
      <c r="P32" s="410">
        <v>16</v>
      </c>
      <c r="Q32" s="393"/>
      <c r="R32" s="410"/>
      <c r="S32" s="410"/>
      <c r="T32" s="761"/>
      <c r="U32" s="382"/>
      <c r="V32" s="393"/>
      <c r="W32" s="410"/>
      <c r="X32" s="393"/>
      <c r="Y32" s="451"/>
      <c r="Z32" s="647"/>
      <c r="AA32" s="451"/>
      <c r="AB32" s="451"/>
      <c r="AC32" s="574" t="s">
        <v>369</v>
      </c>
    </row>
    <row r="33" spans="2:29" ht="25.5" customHeight="1">
      <c r="B33" s="393" t="s">
        <v>259</v>
      </c>
      <c r="C33" s="651" t="s">
        <v>135</v>
      </c>
      <c r="D33" s="392"/>
      <c r="E33" s="392">
        <v>4</v>
      </c>
      <c r="F33" s="385"/>
      <c r="G33" s="392"/>
      <c r="H33" s="374">
        <f t="shared" si="9"/>
        <v>54</v>
      </c>
      <c r="I33" s="762">
        <v>16</v>
      </c>
      <c r="J33" s="387">
        <v>38</v>
      </c>
      <c r="K33" s="392">
        <v>22</v>
      </c>
      <c r="L33" s="385">
        <v>16</v>
      </c>
      <c r="M33" s="392"/>
      <c r="N33" s="450"/>
      <c r="O33" s="450"/>
      <c r="P33" s="450"/>
      <c r="Q33" s="392"/>
      <c r="R33" s="450"/>
      <c r="S33" s="450"/>
      <c r="T33" s="763">
        <v>38</v>
      </c>
      <c r="U33" s="385">
        <v>16</v>
      </c>
      <c r="V33" s="392"/>
      <c r="W33" s="450"/>
      <c r="X33" s="392"/>
      <c r="Y33" s="527"/>
      <c r="Z33" s="743"/>
      <c r="AA33" s="527"/>
      <c r="AB33" s="527"/>
      <c r="AC33" s="574" t="s">
        <v>390</v>
      </c>
    </row>
    <row r="34" spans="2:29" ht="25.5" customHeight="1">
      <c r="B34" s="393" t="s">
        <v>260</v>
      </c>
      <c r="C34" s="433" t="s">
        <v>182</v>
      </c>
      <c r="D34" s="392"/>
      <c r="E34" s="392">
        <v>3</v>
      </c>
      <c r="F34" s="385"/>
      <c r="G34" s="392"/>
      <c r="H34" s="387">
        <f t="shared" si="9"/>
        <v>52</v>
      </c>
      <c r="I34" s="762">
        <v>16</v>
      </c>
      <c r="J34" s="390">
        <v>36</v>
      </c>
      <c r="K34" s="392">
        <v>10</v>
      </c>
      <c r="L34" s="385">
        <v>26</v>
      </c>
      <c r="M34" s="478"/>
      <c r="N34" s="446"/>
      <c r="O34" s="387"/>
      <c r="P34" s="568"/>
      <c r="Q34" s="392">
        <v>36</v>
      </c>
      <c r="R34" s="450">
        <v>16</v>
      </c>
      <c r="S34" s="450"/>
      <c r="T34" s="763"/>
      <c r="U34" s="385"/>
      <c r="V34" s="392"/>
      <c r="W34" s="450"/>
      <c r="X34" s="392"/>
      <c r="Y34" s="527"/>
      <c r="Z34" s="392"/>
      <c r="AA34" s="450"/>
      <c r="AB34" s="527"/>
      <c r="AC34" s="482" t="s">
        <v>391</v>
      </c>
    </row>
    <row r="35" spans="2:29" ht="25.5" customHeight="1">
      <c r="B35" s="393" t="s">
        <v>347</v>
      </c>
      <c r="C35" s="426" t="s">
        <v>343</v>
      </c>
      <c r="D35" s="393"/>
      <c r="E35" s="393">
        <v>3</v>
      </c>
      <c r="F35" s="384"/>
      <c r="G35" s="398"/>
      <c r="H35" s="374">
        <f t="shared" si="9"/>
        <v>54</v>
      </c>
      <c r="I35" s="387">
        <v>18</v>
      </c>
      <c r="J35" s="387">
        <v>36</v>
      </c>
      <c r="K35" s="393">
        <v>16</v>
      </c>
      <c r="L35" s="382">
        <v>20</v>
      </c>
      <c r="M35" s="764"/>
      <c r="N35" s="765"/>
      <c r="O35" s="387"/>
      <c r="P35" s="568"/>
      <c r="Q35" s="393">
        <v>36</v>
      </c>
      <c r="R35" s="410">
        <v>18</v>
      </c>
      <c r="S35" s="410"/>
      <c r="T35" s="761"/>
      <c r="U35" s="382"/>
      <c r="V35" s="398"/>
      <c r="W35" s="451"/>
      <c r="X35" s="647"/>
      <c r="Y35" s="451"/>
      <c r="Z35" s="647"/>
      <c r="AA35" s="451"/>
      <c r="AB35" s="451"/>
      <c r="AC35" s="575" t="s">
        <v>392</v>
      </c>
    </row>
    <row r="36" spans="2:29" ht="25.5" customHeight="1" thickBot="1">
      <c r="B36" s="390" t="s">
        <v>363</v>
      </c>
      <c r="C36" s="513" t="s">
        <v>371</v>
      </c>
      <c r="D36" s="391"/>
      <c r="E36" s="391">
        <v>6</v>
      </c>
      <c r="F36" s="396"/>
      <c r="G36" s="391"/>
      <c r="H36" s="396">
        <f t="shared" si="9"/>
        <v>52</v>
      </c>
      <c r="I36" s="391">
        <v>16</v>
      </c>
      <c r="J36" s="391">
        <v>36</v>
      </c>
      <c r="K36" s="391">
        <v>36</v>
      </c>
      <c r="L36" s="404"/>
      <c r="M36" s="762"/>
      <c r="N36" s="602"/>
      <c r="O36" s="391"/>
      <c r="P36" s="602"/>
      <c r="Q36" s="391"/>
      <c r="R36" s="625"/>
      <c r="S36" s="625"/>
      <c r="T36" s="473"/>
      <c r="U36" s="396"/>
      <c r="V36" s="391"/>
      <c r="W36" s="627"/>
      <c r="X36" s="436"/>
      <c r="Y36" s="625"/>
      <c r="Z36" s="391">
        <v>36</v>
      </c>
      <c r="AA36" s="625">
        <v>16</v>
      </c>
      <c r="AB36" s="611"/>
      <c r="AC36" s="482" t="s">
        <v>390</v>
      </c>
    </row>
    <row r="37" spans="2:29" ht="23.25" customHeight="1" thickBot="1">
      <c r="B37" s="468" t="s">
        <v>261</v>
      </c>
      <c r="C37" s="372" t="s">
        <v>262</v>
      </c>
      <c r="D37" s="425">
        <v>7</v>
      </c>
      <c r="E37" s="425">
        <f aca="true" t="shared" si="10" ref="E37:P37">E38</f>
        <v>6</v>
      </c>
      <c r="F37" s="425">
        <f t="shared" si="10"/>
        <v>1986</v>
      </c>
      <c r="G37" s="425">
        <f t="shared" si="10"/>
        <v>1404</v>
      </c>
      <c r="H37" s="425">
        <f t="shared" si="10"/>
        <v>582</v>
      </c>
      <c r="I37" s="425">
        <f t="shared" si="10"/>
        <v>194</v>
      </c>
      <c r="J37" s="425">
        <f t="shared" si="10"/>
        <v>388</v>
      </c>
      <c r="K37" s="425">
        <f t="shared" si="10"/>
        <v>290</v>
      </c>
      <c r="L37" s="383">
        <f t="shared" si="10"/>
        <v>98</v>
      </c>
      <c r="M37" s="383">
        <f t="shared" si="10"/>
        <v>82</v>
      </c>
      <c r="N37" s="383">
        <f t="shared" si="10"/>
        <v>40</v>
      </c>
      <c r="O37" s="445">
        <f t="shared" si="10"/>
        <v>86</v>
      </c>
      <c r="P37" s="383">
        <f t="shared" si="10"/>
        <v>44</v>
      </c>
      <c r="Q37" s="383">
        <f aca="true" t="shared" si="11" ref="Q37:AB37">Q38</f>
        <v>60</v>
      </c>
      <c r="R37" s="383">
        <f t="shared" si="11"/>
        <v>30</v>
      </c>
      <c r="S37" s="445">
        <f t="shared" si="11"/>
        <v>144</v>
      </c>
      <c r="T37" s="619">
        <f t="shared" si="11"/>
        <v>48</v>
      </c>
      <c r="U37" s="619">
        <f t="shared" si="11"/>
        <v>24</v>
      </c>
      <c r="V37" s="383">
        <f t="shared" si="11"/>
        <v>252</v>
      </c>
      <c r="W37" s="445">
        <f t="shared" si="11"/>
        <v>72</v>
      </c>
      <c r="X37" s="445">
        <f t="shared" si="11"/>
        <v>36</v>
      </c>
      <c r="Y37" s="445">
        <f t="shared" si="11"/>
        <v>72</v>
      </c>
      <c r="Z37" s="383">
        <f t="shared" si="11"/>
        <v>40</v>
      </c>
      <c r="AA37" s="618">
        <f t="shared" si="11"/>
        <v>20</v>
      </c>
      <c r="AB37" s="612">
        <f t="shared" si="11"/>
        <v>40</v>
      </c>
      <c r="AC37" s="434"/>
    </row>
    <row r="38" spans="2:29" ht="18" customHeight="1" thickBot="1">
      <c r="B38" s="394" t="s">
        <v>263</v>
      </c>
      <c r="C38" s="514" t="s">
        <v>264</v>
      </c>
      <c r="D38" s="443">
        <v>7</v>
      </c>
      <c r="E38" s="431">
        <f>E39+E45+E48</f>
        <v>6</v>
      </c>
      <c r="F38" s="431">
        <f>F39+F45+F48</f>
        <v>1986</v>
      </c>
      <c r="G38" s="431">
        <f>G39+G45+G48</f>
        <v>1404</v>
      </c>
      <c r="H38" s="431">
        <f>H39:I39+H45+H48</f>
        <v>582</v>
      </c>
      <c r="I38" s="394">
        <f aca="true" t="shared" si="12" ref="I38:N38">I39+I45+I48</f>
        <v>194</v>
      </c>
      <c r="J38" s="479">
        <f t="shared" si="12"/>
        <v>388</v>
      </c>
      <c r="K38" s="431">
        <f t="shared" si="12"/>
        <v>290</v>
      </c>
      <c r="L38" s="439">
        <f t="shared" si="12"/>
        <v>98</v>
      </c>
      <c r="M38" s="431">
        <f t="shared" si="12"/>
        <v>82</v>
      </c>
      <c r="N38" s="431">
        <f t="shared" si="12"/>
        <v>40</v>
      </c>
      <c r="O38" s="383">
        <f>O39+O45+M48</f>
        <v>86</v>
      </c>
      <c r="P38" s="383">
        <f>P39+P45+N48</f>
        <v>44</v>
      </c>
      <c r="Q38" s="383">
        <f>Q39+Q45+O48</f>
        <v>60</v>
      </c>
      <c r="R38" s="383">
        <f>R39+R45+P48</f>
        <v>30</v>
      </c>
      <c r="S38" s="479">
        <f>S39+S45+S48</f>
        <v>144</v>
      </c>
      <c r="T38" s="766">
        <f>T39+T45+S48</f>
        <v>48</v>
      </c>
      <c r="U38" s="766">
        <f>U39+U45+T48</f>
        <v>24</v>
      </c>
      <c r="V38" s="431">
        <f>V39+V45+T48</f>
        <v>252</v>
      </c>
      <c r="W38" s="479">
        <f>W39+W45+W48</f>
        <v>72</v>
      </c>
      <c r="X38" s="479">
        <f>X39+X45+X48</f>
        <v>36</v>
      </c>
      <c r="Y38" s="479">
        <f>Y39+Y45+W48</f>
        <v>72</v>
      </c>
      <c r="Z38" s="431">
        <f>Z39+Z45+Z48</f>
        <v>40</v>
      </c>
      <c r="AA38" s="703">
        <f>AA39+AA45+AA48</f>
        <v>20</v>
      </c>
      <c r="AB38" s="443">
        <f>AB39+AB45+Z48</f>
        <v>40</v>
      </c>
      <c r="AC38" s="444"/>
    </row>
    <row r="39" spans="2:29" ht="42" customHeight="1" thickBot="1" thickTop="1">
      <c r="B39" s="522" t="s">
        <v>265</v>
      </c>
      <c r="C39" s="515" t="s">
        <v>382</v>
      </c>
      <c r="D39" s="480" t="s">
        <v>365</v>
      </c>
      <c r="E39" s="394">
        <v>2</v>
      </c>
      <c r="F39" s="481">
        <f>G39+H39</f>
        <v>540</v>
      </c>
      <c r="G39" s="480">
        <f>G44</f>
        <v>288</v>
      </c>
      <c r="H39" s="503">
        <f>SUM(H40:H43)</f>
        <v>252</v>
      </c>
      <c r="I39" s="767">
        <f aca="true" t="shared" si="13" ref="I39:AB39">SUM(I40:I43)</f>
        <v>84</v>
      </c>
      <c r="J39" s="442">
        <f>SUM(J40:J43)</f>
        <v>168</v>
      </c>
      <c r="K39" s="442">
        <f t="shared" si="13"/>
        <v>128</v>
      </c>
      <c r="L39" s="502">
        <f t="shared" si="13"/>
        <v>40</v>
      </c>
      <c r="M39" s="648">
        <f t="shared" si="13"/>
        <v>82</v>
      </c>
      <c r="N39" s="648">
        <f t="shared" si="13"/>
        <v>40</v>
      </c>
      <c r="O39" s="768">
        <f t="shared" si="13"/>
        <v>86</v>
      </c>
      <c r="P39" s="769">
        <f t="shared" si="13"/>
        <v>44</v>
      </c>
      <c r="Q39" s="769">
        <f t="shared" si="13"/>
        <v>0</v>
      </c>
      <c r="R39" s="768"/>
      <c r="S39" s="442">
        <f t="shared" si="13"/>
        <v>0</v>
      </c>
      <c r="T39" s="621">
        <f t="shared" si="13"/>
        <v>0</v>
      </c>
      <c r="U39" s="502"/>
      <c r="V39" s="648">
        <f t="shared" si="13"/>
        <v>0</v>
      </c>
      <c r="W39" s="442">
        <f t="shared" si="13"/>
        <v>0</v>
      </c>
      <c r="X39" s="442">
        <f t="shared" si="13"/>
        <v>0</v>
      </c>
      <c r="Y39" s="442">
        <f t="shared" si="13"/>
        <v>0</v>
      </c>
      <c r="Z39" s="648">
        <f t="shared" si="13"/>
        <v>0</v>
      </c>
      <c r="AA39" s="442"/>
      <c r="AB39" s="442">
        <f t="shared" si="13"/>
        <v>0</v>
      </c>
      <c r="AC39" s="482" t="s">
        <v>404</v>
      </c>
    </row>
    <row r="40" spans="2:29" ht="27.75" customHeight="1">
      <c r="B40" s="523" t="s">
        <v>266</v>
      </c>
      <c r="C40" s="516" t="s">
        <v>352</v>
      </c>
      <c r="D40" s="695"/>
      <c r="E40" s="599">
        <v>1</v>
      </c>
      <c r="F40" s="395"/>
      <c r="G40" s="389"/>
      <c r="H40" s="395">
        <f>I40+J40</f>
        <v>60</v>
      </c>
      <c r="I40" s="389">
        <v>20</v>
      </c>
      <c r="J40" s="521">
        <v>40</v>
      </c>
      <c r="K40" s="395">
        <v>30</v>
      </c>
      <c r="L40" s="472">
        <v>10</v>
      </c>
      <c r="M40" s="389">
        <v>40</v>
      </c>
      <c r="N40" s="389">
        <v>20</v>
      </c>
      <c r="O40" s="449"/>
      <c r="P40" s="449"/>
      <c r="Q40" s="389"/>
      <c r="R40" s="449"/>
      <c r="S40" s="449"/>
      <c r="T40" s="770"/>
      <c r="U40" s="395"/>
      <c r="V40" s="521"/>
      <c r="W40" s="448"/>
      <c r="X40" s="452"/>
      <c r="Y40" s="448"/>
      <c r="Z40" s="771"/>
      <c r="AA40" s="609"/>
      <c r="AB40" s="609"/>
      <c r="AC40" s="482" t="s">
        <v>405</v>
      </c>
    </row>
    <row r="41" spans="2:29" ht="27.75" customHeight="1">
      <c r="B41" s="524" t="s">
        <v>267</v>
      </c>
      <c r="C41" s="517" t="s">
        <v>349</v>
      </c>
      <c r="D41" s="719"/>
      <c r="E41" s="772">
        <v>1</v>
      </c>
      <c r="F41" s="382"/>
      <c r="G41" s="393"/>
      <c r="H41" s="395">
        <f>I41+J41</f>
        <v>62</v>
      </c>
      <c r="I41" s="393">
        <v>20</v>
      </c>
      <c r="J41" s="390">
        <v>42</v>
      </c>
      <c r="K41" s="382">
        <v>32</v>
      </c>
      <c r="L41" s="475">
        <v>10</v>
      </c>
      <c r="M41" s="393">
        <v>42</v>
      </c>
      <c r="N41" s="393">
        <v>20</v>
      </c>
      <c r="O41" s="410"/>
      <c r="P41" s="410"/>
      <c r="Q41" s="393"/>
      <c r="R41" s="410"/>
      <c r="S41" s="410"/>
      <c r="T41" s="761"/>
      <c r="U41" s="382"/>
      <c r="V41" s="393"/>
      <c r="W41" s="410"/>
      <c r="X41" s="393"/>
      <c r="Y41" s="451"/>
      <c r="Z41" s="393"/>
      <c r="AA41" s="410"/>
      <c r="AB41" s="451"/>
      <c r="AC41" s="482" t="s">
        <v>405</v>
      </c>
    </row>
    <row r="42" spans="2:29" ht="27.75" customHeight="1">
      <c r="B42" s="524" t="s">
        <v>353</v>
      </c>
      <c r="C42" s="518" t="s">
        <v>355</v>
      </c>
      <c r="D42" s="1137" t="s">
        <v>400</v>
      </c>
      <c r="E42" s="1054"/>
      <c r="F42" s="385"/>
      <c r="G42" s="392"/>
      <c r="H42" s="395">
        <f>I42+J42</f>
        <v>66</v>
      </c>
      <c r="I42" s="392">
        <v>22</v>
      </c>
      <c r="J42" s="387">
        <v>44</v>
      </c>
      <c r="K42" s="385">
        <v>34</v>
      </c>
      <c r="L42" s="478">
        <v>10</v>
      </c>
      <c r="M42" s="392"/>
      <c r="N42" s="392"/>
      <c r="O42" s="450">
        <v>44</v>
      </c>
      <c r="P42" s="450">
        <v>22</v>
      </c>
      <c r="Q42" s="392"/>
      <c r="R42" s="450"/>
      <c r="S42" s="450"/>
      <c r="T42" s="763"/>
      <c r="U42" s="385"/>
      <c r="V42" s="392"/>
      <c r="W42" s="450"/>
      <c r="X42" s="392"/>
      <c r="Y42" s="527"/>
      <c r="Z42" s="392"/>
      <c r="AA42" s="450"/>
      <c r="AB42" s="527"/>
      <c r="AC42" s="482" t="s">
        <v>404</v>
      </c>
    </row>
    <row r="43" spans="2:29" ht="27.75" customHeight="1" thickBot="1">
      <c r="B43" s="582" t="s">
        <v>354</v>
      </c>
      <c r="C43" s="583" t="s">
        <v>356</v>
      </c>
      <c r="D43" s="1138"/>
      <c r="E43" s="1136"/>
      <c r="F43" s="580"/>
      <c r="G43" s="576"/>
      <c r="H43" s="437">
        <f>I43+J43</f>
        <v>64</v>
      </c>
      <c r="I43" s="576">
        <v>22</v>
      </c>
      <c r="J43" s="436">
        <v>42</v>
      </c>
      <c r="K43" s="581">
        <v>32</v>
      </c>
      <c r="L43" s="580">
        <v>10</v>
      </c>
      <c r="M43" s="576"/>
      <c r="N43" s="576"/>
      <c r="O43" s="627">
        <v>42</v>
      </c>
      <c r="P43" s="627">
        <v>22</v>
      </c>
      <c r="Q43" s="576"/>
      <c r="R43" s="627"/>
      <c r="S43" s="627"/>
      <c r="T43" s="775"/>
      <c r="U43" s="581"/>
      <c r="V43" s="576"/>
      <c r="W43" s="627"/>
      <c r="X43" s="576"/>
      <c r="Y43" s="613"/>
      <c r="Z43" s="576"/>
      <c r="AA43" s="627"/>
      <c r="AB43" s="613"/>
      <c r="AC43" s="482" t="s">
        <v>404</v>
      </c>
    </row>
    <row r="44" spans="2:29" ht="54" customHeight="1" thickBot="1">
      <c r="B44" s="578" t="s">
        <v>348</v>
      </c>
      <c r="C44" s="579" t="s">
        <v>396</v>
      </c>
      <c r="D44" s="390"/>
      <c r="E44" s="390">
        <v>2</v>
      </c>
      <c r="F44" s="374"/>
      <c r="G44" s="431">
        <f>SUM(M44:AB44)</f>
        <v>288</v>
      </c>
      <c r="H44" s="374"/>
      <c r="I44" s="390"/>
      <c r="J44" s="436"/>
      <c r="K44" s="374"/>
      <c r="L44" s="412"/>
      <c r="M44" s="431">
        <v>108</v>
      </c>
      <c r="N44" s="431"/>
      <c r="O44" s="479">
        <v>180</v>
      </c>
      <c r="P44" s="479"/>
      <c r="Q44" s="390"/>
      <c r="R44" s="504"/>
      <c r="S44" s="608"/>
      <c r="T44" s="760"/>
      <c r="U44" s="374"/>
      <c r="V44" s="390"/>
      <c r="W44" s="479"/>
      <c r="X44" s="431"/>
      <c r="Y44" s="608"/>
      <c r="Z44" s="455"/>
      <c r="AA44" s="483"/>
      <c r="AB44" s="569"/>
      <c r="AC44" s="482" t="s">
        <v>404</v>
      </c>
    </row>
    <row r="45" spans="2:29" ht="27.75" customHeight="1" thickBot="1">
      <c r="B45" s="522" t="s">
        <v>268</v>
      </c>
      <c r="C45" s="519" t="s">
        <v>357</v>
      </c>
      <c r="D45" s="394" t="s">
        <v>367</v>
      </c>
      <c r="E45" s="394">
        <v>2</v>
      </c>
      <c r="F45" s="386">
        <f>G45+H45</f>
        <v>558</v>
      </c>
      <c r="G45" s="394">
        <f>G47</f>
        <v>396</v>
      </c>
      <c r="H45" s="386">
        <f aca="true" t="shared" si="14" ref="H45:M45">SUM(H46:H46)</f>
        <v>162</v>
      </c>
      <c r="I45" s="383">
        <f t="shared" si="14"/>
        <v>54</v>
      </c>
      <c r="J45" s="431">
        <f t="shared" si="14"/>
        <v>108</v>
      </c>
      <c r="K45" s="394">
        <f t="shared" si="14"/>
        <v>88</v>
      </c>
      <c r="L45" s="453">
        <f t="shared" si="14"/>
        <v>20</v>
      </c>
      <c r="M45" s="394">
        <f t="shared" si="14"/>
        <v>0</v>
      </c>
      <c r="N45" s="394"/>
      <c r="O45" s="443">
        <f>SUM(O46:O46)</f>
        <v>0</v>
      </c>
      <c r="P45" s="443"/>
      <c r="Q45" s="394">
        <f aca="true" t="shared" si="15" ref="Q45:AB45">SUM(Q46:Q46)</f>
        <v>60</v>
      </c>
      <c r="R45" s="394">
        <f t="shared" si="15"/>
        <v>30</v>
      </c>
      <c r="S45" s="443">
        <f>SUM(S46:S47)</f>
        <v>144</v>
      </c>
      <c r="T45" s="776">
        <f t="shared" si="15"/>
        <v>48</v>
      </c>
      <c r="U45" s="776">
        <f t="shared" si="15"/>
        <v>24</v>
      </c>
      <c r="V45" s="394">
        <f>SUM(V46:V47)</f>
        <v>252</v>
      </c>
      <c r="W45" s="443">
        <f t="shared" si="15"/>
        <v>0</v>
      </c>
      <c r="X45" s="443">
        <f t="shared" si="15"/>
        <v>0</v>
      </c>
      <c r="Y45" s="443">
        <f t="shared" si="15"/>
        <v>0</v>
      </c>
      <c r="Z45" s="431">
        <f t="shared" si="15"/>
        <v>0</v>
      </c>
      <c r="AA45" s="703">
        <f t="shared" si="15"/>
        <v>0</v>
      </c>
      <c r="AB45" s="483">
        <f t="shared" si="15"/>
        <v>0</v>
      </c>
      <c r="AC45" s="507" t="s">
        <v>370</v>
      </c>
    </row>
    <row r="46" spans="2:29" ht="38.25" customHeight="1" thickBot="1">
      <c r="B46" s="588" t="s">
        <v>269</v>
      </c>
      <c r="C46" s="589" t="s">
        <v>358</v>
      </c>
      <c r="D46" s="399">
        <v>4</v>
      </c>
      <c r="E46" s="399"/>
      <c r="F46" s="430"/>
      <c r="G46" s="399"/>
      <c r="H46" s="435">
        <f>I46+J46</f>
        <v>162</v>
      </c>
      <c r="I46" s="399">
        <v>54</v>
      </c>
      <c r="J46" s="399">
        <v>108</v>
      </c>
      <c r="K46" s="435">
        <v>88</v>
      </c>
      <c r="L46" s="571">
        <v>20</v>
      </c>
      <c r="M46" s="399"/>
      <c r="N46" s="399"/>
      <c r="O46" s="591"/>
      <c r="P46" s="591"/>
      <c r="Q46" s="399">
        <v>60</v>
      </c>
      <c r="R46" s="591">
        <v>30</v>
      </c>
      <c r="S46" s="591"/>
      <c r="T46" s="622">
        <v>48</v>
      </c>
      <c r="U46" s="777">
        <v>24</v>
      </c>
      <c r="V46" s="399"/>
      <c r="W46" s="591"/>
      <c r="X46" s="399"/>
      <c r="Y46" s="445"/>
      <c r="Z46" s="399"/>
      <c r="AA46" s="591"/>
      <c r="AB46" s="445"/>
      <c r="AC46" s="507" t="s">
        <v>370</v>
      </c>
    </row>
    <row r="47" spans="2:29" ht="54" customHeight="1" thickBot="1">
      <c r="B47" s="584" t="s">
        <v>216</v>
      </c>
      <c r="C47" s="585" t="s">
        <v>397</v>
      </c>
      <c r="D47" s="436"/>
      <c r="E47" s="569">
        <v>4</v>
      </c>
      <c r="F47" s="437"/>
      <c r="G47" s="455">
        <f>SUM(M47:AB47)</f>
        <v>396</v>
      </c>
      <c r="H47" s="569"/>
      <c r="I47" s="569"/>
      <c r="J47" s="436"/>
      <c r="K47" s="437"/>
      <c r="L47" s="586"/>
      <c r="M47" s="436"/>
      <c r="N47" s="436"/>
      <c r="O47" s="569"/>
      <c r="P47" s="569"/>
      <c r="Q47" s="436"/>
      <c r="R47" s="569"/>
      <c r="S47" s="569">
        <v>144</v>
      </c>
      <c r="T47" s="437"/>
      <c r="U47" s="599"/>
      <c r="V47" s="569">
        <v>252</v>
      </c>
      <c r="W47" s="569"/>
      <c r="X47" s="436"/>
      <c r="Y47" s="569"/>
      <c r="Z47" s="436"/>
      <c r="AA47" s="569"/>
      <c r="AB47" s="484"/>
      <c r="AC47" s="629" t="s">
        <v>370</v>
      </c>
    </row>
    <row r="48" spans="2:29" ht="36" customHeight="1" thickBot="1">
      <c r="B48" s="510" t="s">
        <v>384</v>
      </c>
      <c r="C48" s="570" t="s">
        <v>359</v>
      </c>
      <c r="D48" s="431" t="s">
        <v>366</v>
      </c>
      <c r="E48" s="483">
        <v>2</v>
      </c>
      <c r="F48" s="483">
        <f>G48+H48</f>
        <v>888</v>
      </c>
      <c r="G48" s="483">
        <f>G50</f>
        <v>720</v>
      </c>
      <c r="H48" s="483">
        <f>H49</f>
        <v>168</v>
      </c>
      <c r="I48" s="483">
        <f>I49</f>
        <v>56</v>
      </c>
      <c r="J48" s="383">
        <f>J49</f>
        <v>112</v>
      </c>
      <c r="K48" s="484">
        <f>K49</f>
        <v>74</v>
      </c>
      <c r="L48" s="383">
        <f>L49</f>
        <v>38</v>
      </c>
      <c r="M48" s="455">
        <f aca="true" t="shared" si="16" ref="M48:AB48">M49</f>
        <v>0</v>
      </c>
      <c r="N48" s="455"/>
      <c r="O48" s="445">
        <f t="shared" si="16"/>
        <v>0</v>
      </c>
      <c r="P48" s="483"/>
      <c r="Q48" s="455">
        <f t="shared" si="16"/>
        <v>0</v>
      </c>
      <c r="R48" s="483"/>
      <c r="S48" s="445">
        <f t="shared" si="16"/>
        <v>0</v>
      </c>
      <c r="T48" s="619">
        <f t="shared" si="16"/>
        <v>0</v>
      </c>
      <c r="U48" s="484"/>
      <c r="V48" s="383">
        <f t="shared" si="16"/>
        <v>0</v>
      </c>
      <c r="W48" s="445">
        <f t="shared" si="16"/>
        <v>72</v>
      </c>
      <c r="X48" s="445">
        <f t="shared" si="16"/>
        <v>36</v>
      </c>
      <c r="Y48" s="445">
        <f t="shared" si="16"/>
        <v>0</v>
      </c>
      <c r="Z48" s="455">
        <f>Z49</f>
        <v>40</v>
      </c>
      <c r="AA48" s="600">
        <f>AA49</f>
        <v>20</v>
      </c>
      <c r="AB48" s="397">
        <f t="shared" si="16"/>
        <v>0</v>
      </c>
      <c r="AC48" s="629" t="s">
        <v>372</v>
      </c>
    </row>
    <row r="49" spans="2:29" ht="36" customHeight="1" thickBot="1">
      <c r="B49" s="588" t="s">
        <v>385</v>
      </c>
      <c r="C49" s="590" t="s">
        <v>360</v>
      </c>
      <c r="D49" s="399">
        <v>6</v>
      </c>
      <c r="E49" s="591"/>
      <c r="F49" s="591"/>
      <c r="G49" s="591"/>
      <c r="H49" s="569">
        <f>I49+J49</f>
        <v>168</v>
      </c>
      <c r="I49" s="569">
        <v>56</v>
      </c>
      <c r="J49" s="399">
        <v>112</v>
      </c>
      <c r="K49" s="437">
        <v>74</v>
      </c>
      <c r="L49" s="399">
        <v>38</v>
      </c>
      <c r="M49" s="436"/>
      <c r="N49" s="436"/>
      <c r="O49" s="569"/>
      <c r="P49" s="569"/>
      <c r="Q49" s="436"/>
      <c r="R49" s="569"/>
      <c r="S49" s="569"/>
      <c r="T49" s="623"/>
      <c r="U49" s="437"/>
      <c r="V49" s="436"/>
      <c r="W49" s="569">
        <v>72</v>
      </c>
      <c r="X49" s="436">
        <v>36</v>
      </c>
      <c r="Y49" s="569"/>
      <c r="Z49" s="399">
        <v>40</v>
      </c>
      <c r="AA49" s="591">
        <v>20</v>
      </c>
      <c r="AB49" s="435"/>
      <c r="AC49" s="629" t="s">
        <v>372</v>
      </c>
    </row>
    <row r="50" spans="2:29" ht="44.25" customHeight="1" thickBot="1">
      <c r="B50" s="584" t="s">
        <v>383</v>
      </c>
      <c r="C50" s="585" t="s">
        <v>398</v>
      </c>
      <c r="D50" s="436"/>
      <c r="E50" s="569">
        <v>6</v>
      </c>
      <c r="F50" s="569"/>
      <c r="G50" s="483">
        <f>SUM(I50:AB50)</f>
        <v>720</v>
      </c>
      <c r="H50" s="569"/>
      <c r="I50" s="569"/>
      <c r="J50" s="436"/>
      <c r="K50" s="437"/>
      <c r="L50" s="436"/>
      <c r="M50" s="436"/>
      <c r="N50" s="436"/>
      <c r="O50" s="569"/>
      <c r="P50" s="569"/>
      <c r="Q50" s="436"/>
      <c r="R50" s="569"/>
      <c r="S50" s="569"/>
      <c r="T50" s="623"/>
      <c r="U50" s="437"/>
      <c r="V50" s="436"/>
      <c r="W50" s="569"/>
      <c r="X50" s="436"/>
      <c r="Y50" s="569">
        <v>216</v>
      </c>
      <c r="Z50" s="436"/>
      <c r="AA50" s="569"/>
      <c r="AB50" s="437">
        <v>504</v>
      </c>
      <c r="AC50" s="629" t="s">
        <v>372</v>
      </c>
    </row>
    <row r="51" spans="2:29" ht="27.75" customHeight="1" thickBot="1">
      <c r="B51" s="510" t="s">
        <v>270</v>
      </c>
      <c r="C51" s="520" t="s">
        <v>114</v>
      </c>
      <c r="D51" s="383"/>
      <c r="E51" s="399">
        <v>6</v>
      </c>
      <c r="F51" s="397"/>
      <c r="G51" s="399"/>
      <c r="H51" s="397">
        <f>I51+J51</f>
        <v>126</v>
      </c>
      <c r="I51" s="383">
        <v>42</v>
      </c>
      <c r="J51" s="383">
        <f>SUM(M51:AB51)</f>
        <v>84</v>
      </c>
      <c r="K51" s="397"/>
      <c r="L51" s="413">
        <v>42</v>
      </c>
      <c r="M51" s="399">
        <v>0</v>
      </c>
      <c r="N51" s="399"/>
      <c r="O51" s="591">
        <v>0</v>
      </c>
      <c r="P51" s="591"/>
      <c r="Q51" s="399">
        <v>0</v>
      </c>
      <c r="R51" s="591"/>
      <c r="S51" s="591"/>
      <c r="T51" s="622"/>
      <c r="U51" s="435"/>
      <c r="V51" s="399"/>
      <c r="W51" s="591">
        <v>20</v>
      </c>
      <c r="X51" s="399">
        <v>20</v>
      </c>
      <c r="Y51" s="445"/>
      <c r="Z51" s="399">
        <v>22</v>
      </c>
      <c r="AA51" s="591">
        <v>22</v>
      </c>
      <c r="AB51" s="397"/>
      <c r="AC51" s="630"/>
    </row>
    <row r="52" spans="2:29" ht="27" customHeight="1" thickBot="1">
      <c r="B52" s="1115" t="s">
        <v>271</v>
      </c>
      <c r="C52" s="1116"/>
      <c r="D52" s="455">
        <f>D38+D28+D8</f>
        <v>11</v>
      </c>
      <c r="E52" s="455">
        <f>E37+E28+E8+1</f>
        <v>27</v>
      </c>
      <c r="F52" s="484">
        <f>G52+H52</f>
        <v>5604</v>
      </c>
      <c r="G52" s="455">
        <f>G38</f>
        <v>1404</v>
      </c>
      <c r="H52" s="484">
        <f aca="true" t="shared" si="17" ref="H52:N52">H8+H28+H37+H51</f>
        <v>4200</v>
      </c>
      <c r="I52" s="455">
        <f t="shared" si="17"/>
        <v>1386</v>
      </c>
      <c r="J52" s="455">
        <f t="shared" si="17"/>
        <v>2814</v>
      </c>
      <c r="K52" s="383">
        <f t="shared" si="17"/>
        <v>1842</v>
      </c>
      <c r="L52" s="484">
        <f t="shared" si="17"/>
        <v>930</v>
      </c>
      <c r="M52" s="455">
        <f t="shared" si="17"/>
        <v>504</v>
      </c>
      <c r="N52" s="455">
        <f t="shared" si="17"/>
        <v>252</v>
      </c>
      <c r="O52" s="483">
        <f>O8+O28+O37+O51</f>
        <v>648</v>
      </c>
      <c r="P52" s="778">
        <f>P8+P28+P37+P51</f>
        <v>324</v>
      </c>
      <c r="Q52" s="455">
        <f>Q8+Q28+Q37+Q51</f>
        <v>468</v>
      </c>
      <c r="R52" s="455">
        <f>R8+R28+R37+R51</f>
        <v>234</v>
      </c>
      <c r="S52" s="483"/>
      <c r="T52" s="616">
        <f>T8+T28+T37+T51</f>
        <v>558</v>
      </c>
      <c r="U52" s="616">
        <f>U8+U28+U37+U51</f>
        <v>279</v>
      </c>
      <c r="V52" s="455"/>
      <c r="W52" s="445">
        <f>W37+W8+W28+W51</f>
        <v>378</v>
      </c>
      <c r="X52" s="383">
        <f>X37+X8+X28+X51</f>
        <v>189</v>
      </c>
      <c r="Y52" s="445"/>
      <c r="Z52" s="383">
        <f>Z37+Z8+Z28+Z51</f>
        <v>216</v>
      </c>
      <c r="AA52" s="618">
        <f>AA37+AA8+AA28+AA51</f>
        <v>108</v>
      </c>
      <c r="AB52" s="615"/>
      <c r="AC52" s="628"/>
    </row>
    <row r="53" spans="2:29" ht="27" customHeight="1" thickBot="1">
      <c r="B53" s="1117" t="s">
        <v>272</v>
      </c>
      <c r="C53" s="1118"/>
      <c r="D53" s="383"/>
      <c r="E53" s="401"/>
      <c r="F53" s="402"/>
      <c r="G53" s="401"/>
      <c r="H53" s="403">
        <f>H28+H37+H51</f>
        <v>1122</v>
      </c>
      <c r="I53" s="486">
        <f>I28+I37+I51</f>
        <v>360</v>
      </c>
      <c r="J53" s="486">
        <f aca="true" t="shared" si="18" ref="J53:R53">J28+J37+J51</f>
        <v>762</v>
      </c>
      <c r="K53" s="486">
        <f t="shared" si="18"/>
        <v>426</v>
      </c>
      <c r="L53" s="403">
        <f t="shared" si="18"/>
        <v>294</v>
      </c>
      <c r="M53" s="486">
        <f t="shared" si="18"/>
        <v>118</v>
      </c>
      <c r="N53" s="486">
        <f t="shared" si="18"/>
        <v>54</v>
      </c>
      <c r="O53" s="454">
        <f t="shared" si="18"/>
        <v>194</v>
      </c>
      <c r="P53" s="454">
        <f t="shared" si="18"/>
        <v>88</v>
      </c>
      <c r="Q53" s="486">
        <f t="shared" si="18"/>
        <v>132</v>
      </c>
      <c r="R53" s="486">
        <f t="shared" si="18"/>
        <v>64</v>
      </c>
      <c r="S53" s="454"/>
      <c r="T53" s="624">
        <f>T28+T37+T51</f>
        <v>86</v>
      </c>
      <c r="U53" s="403"/>
      <c r="V53" s="486"/>
      <c r="W53" s="454">
        <f>W28+W37+W51</f>
        <v>92</v>
      </c>
      <c r="X53" s="454">
        <f>X28+X37+X51</f>
        <v>56</v>
      </c>
      <c r="Y53" s="454"/>
      <c r="Z53" s="486">
        <f>Z28+Z37+Z51</f>
        <v>98</v>
      </c>
      <c r="AA53" s="454"/>
      <c r="AB53" s="454"/>
      <c r="AC53" s="422"/>
    </row>
    <row r="54" spans="2:29" ht="27" customHeight="1" thickBot="1">
      <c r="B54" s="1083" t="s">
        <v>273</v>
      </c>
      <c r="C54" s="1084"/>
      <c r="D54" s="383"/>
      <c r="E54" s="401"/>
      <c r="F54" s="402"/>
      <c r="G54" s="383">
        <f>SUM(M54:AB54)</f>
        <v>1404</v>
      </c>
      <c r="H54" s="438"/>
      <c r="I54" s="383"/>
      <c r="J54" s="383"/>
      <c r="K54" s="397"/>
      <c r="L54" s="413"/>
      <c r="M54" s="383">
        <f>M44</f>
        <v>108</v>
      </c>
      <c r="N54" s="383"/>
      <c r="O54" s="445">
        <f>O44</f>
        <v>180</v>
      </c>
      <c r="P54" s="445"/>
      <c r="Q54" s="779"/>
      <c r="R54" s="711"/>
      <c r="S54" s="445">
        <f>S47</f>
        <v>144</v>
      </c>
      <c r="T54" s="619"/>
      <c r="U54" s="397"/>
      <c r="V54" s="383">
        <f>V37</f>
        <v>252</v>
      </c>
      <c r="W54" s="445"/>
      <c r="X54" s="383"/>
      <c r="Y54" s="445">
        <f>Y50</f>
        <v>216</v>
      </c>
      <c r="Z54" s="383"/>
      <c r="AA54" s="445"/>
      <c r="AB54" s="445">
        <f>AB50</f>
        <v>504</v>
      </c>
      <c r="AC54" s="423"/>
    </row>
    <row r="55" spans="2:29" ht="15" customHeight="1" thickBot="1">
      <c r="B55" s="1091" t="s">
        <v>274</v>
      </c>
      <c r="C55" s="1092"/>
      <c r="D55" s="383"/>
      <c r="E55" s="383"/>
      <c r="F55" s="397"/>
      <c r="G55" s="383">
        <f>SUM(M55:AB55)</f>
        <v>288</v>
      </c>
      <c r="H55" s="403"/>
      <c r="I55" s="383"/>
      <c r="J55" s="383"/>
      <c r="K55" s="397"/>
      <c r="L55" s="413"/>
      <c r="M55" s="383">
        <v>108</v>
      </c>
      <c r="N55" s="383"/>
      <c r="O55" s="445">
        <v>180</v>
      </c>
      <c r="P55" s="445"/>
      <c r="Q55" s="383"/>
      <c r="R55" s="445"/>
      <c r="S55" s="445"/>
      <c r="T55" s="619"/>
      <c r="U55" s="397"/>
      <c r="V55" s="383"/>
      <c r="W55" s="445"/>
      <c r="X55" s="383"/>
      <c r="Y55" s="445"/>
      <c r="Z55" s="383"/>
      <c r="AA55" s="445"/>
      <c r="AB55" s="445"/>
      <c r="AC55" s="424"/>
    </row>
    <row r="56" spans="2:29" ht="15" customHeight="1" thickBot="1">
      <c r="B56" s="1093" t="s">
        <v>275</v>
      </c>
      <c r="C56" s="1094"/>
      <c r="D56" s="431"/>
      <c r="E56" s="431"/>
      <c r="F56" s="432"/>
      <c r="G56" s="452">
        <f>SUM(M56:AB56)</f>
        <v>1116</v>
      </c>
      <c r="H56" s="432"/>
      <c r="I56" s="431"/>
      <c r="J56" s="431"/>
      <c r="K56" s="432"/>
      <c r="L56" s="439"/>
      <c r="M56" s="455"/>
      <c r="N56" s="455"/>
      <c r="O56" s="483"/>
      <c r="P56" s="483"/>
      <c r="Q56" s="780"/>
      <c r="R56" s="781"/>
      <c r="S56" s="483">
        <v>144</v>
      </c>
      <c r="T56" s="616"/>
      <c r="U56" s="432"/>
      <c r="V56" s="455">
        <v>252</v>
      </c>
      <c r="W56" s="483"/>
      <c r="X56" s="455"/>
      <c r="Y56" s="483">
        <f>Y54</f>
        <v>216</v>
      </c>
      <c r="Z56" s="455"/>
      <c r="AA56" s="479"/>
      <c r="AB56" s="479">
        <f>AB54</f>
        <v>504</v>
      </c>
      <c r="AC56" s="417"/>
    </row>
    <row r="57" spans="2:29" ht="22.5" customHeight="1" thickBot="1">
      <c r="B57" s="429" t="s">
        <v>276</v>
      </c>
      <c r="C57" s="1080" t="s">
        <v>277</v>
      </c>
      <c r="D57" s="1080"/>
      <c r="E57" s="1080"/>
      <c r="F57" s="1080"/>
      <c r="G57" s="1080"/>
      <c r="H57" s="1080"/>
      <c r="I57" s="1080"/>
      <c r="J57" s="1080"/>
      <c r="K57" s="1080"/>
      <c r="L57" s="1080"/>
      <c r="M57" s="1081"/>
      <c r="N57" s="1081"/>
      <c r="O57" s="1081"/>
      <c r="P57" s="1081"/>
      <c r="Q57" s="1080"/>
      <c r="R57" s="1080"/>
      <c r="S57" s="1080"/>
      <c r="T57" s="1080"/>
      <c r="U57" s="1080"/>
      <c r="V57" s="1080"/>
      <c r="W57" s="1082"/>
      <c r="X57" s="693"/>
      <c r="Y57" s="711"/>
      <c r="Z57" s="782"/>
      <c r="AA57" s="783"/>
      <c r="AB57" s="445" t="s">
        <v>403</v>
      </c>
      <c r="AC57" s="416"/>
    </row>
    <row r="58" spans="2:29" ht="12.75" customHeight="1">
      <c r="B58" s="1064" t="s">
        <v>501</v>
      </c>
      <c r="C58" s="1065"/>
      <c r="D58" s="1095" t="s">
        <v>278</v>
      </c>
      <c r="E58" s="1095"/>
      <c r="F58" s="1095"/>
      <c r="G58" s="1095"/>
      <c r="H58" s="1095"/>
      <c r="I58" s="1095"/>
      <c r="J58" s="1095"/>
      <c r="K58" s="1095"/>
      <c r="L58" s="1095"/>
      <c r="M58" s="784">
        <v>36</v>
      </c>
      <c r="N58" s="432"/>
      <c r="O58" s="785">
        <v>36</v>
      </c>
      <c r="P58" s="432"/>
      <c r="Q58" s="620">
        <v>36</v>
      </c>
      <c r="R58" s="525"/>
      <c r="S58" s="525">
        <v>36</v>
      </c>
      <c r="T58" s="786">
        <v>36</v>
      </c>
      <c r="U58" s="525"/>
      <c r="V58" s="626">
        <v>36</v>
      </c>
      <c r="W58" s="506">
        <v>36</v>
      </c>
      <c r="X58" s="506"/>
      <c r="Y58" s="525">
        <v>36</v>
      </c>
      <c r="Z58" s="506">
        <v>36</v>
      </c>
      <c r="AA58" s="525"/>
      <c r="AB58" s="525">
        <v>36</v>
      </c>
      <c r="AC58" s="381"/>
    </row>
    <row r="59" spans="2:28" ht="13.5" customHeight="1" thickBot="1">
      <c r="B59" s="1066"/>
      <c r="C59" s="1067"/>
      <c r="D59" s="722"/>
      <c r="E59" s="375"/>
      <c r="F59" s="376"/>
      <c r="G59" s="376" t="s">
        <v>279</v>
      </c>
      <c r="H59" s="376"/>
      <c r="I59" s="375"/>
      <c r="J59" s="722"/>
      <c r="K59" s="722"/>
      <c r="L59" s="722"/>
      <c r="M59" s="787"/>
      <c r="N59" s="722"/>
      <c r="O59" s="788"/>
      <c r="P59" s="722"/>
      <c r="Q59" s="789"/>
      <c r="R59" s="723"/>
      <c r="S59" s="723"/>
      <c r="T59" s="790"/>
      <c r="U59" s="723"/>
      <c r="V59" s="724"/>
      <c r="W59" s="721"/>
      <c r="X59" s="721"/>
      <c r="Y59" s="725"/>
      <c r="Z59" s="721"/>
      <c r="AA59" s="725"/>
      <c r="AB59" s="725"/>
    </row>
    <row r="60" spans="2:28" ht="25.5" customHeight="1" thickBot="1">
      <c r="B60" s="1066"/>
      <c r="C60" s="1067"/>
      <c r="D60" s="1075" t="s">
        <v>280</v>
      </c>
      <c r="E60" s="1078" t="s">
        <v>281</v>
      </c>
      <c r="F60" s="1078"/>
      <c r="G60" s="1078"/>
      <c r="H60" s="1078"/>
      <c r="I60" s="1078"/>
      <c r="J60" s="1078"/>
      <c r="K60" s="1078"/>
      <c r="L60" s="1078"/>
      <c r="M60" s="791">
        <v>15</v>
      </c>
      <c r="N60" s="457"/>
      <c r="O60" s="458">
        <v>17</v>
      </c>
      <c r="P60" s="457"/>
      <c r="Q60" s="792">
        <v>12</v>
      </c>
      <c r="R60" s="456"/>
      <c r="S60" s="456"/>
      <c r="T60" s="793">
        <v>14</v>
      </c>
      <c r="U60" s="456"/>
      <c r="V60" s="457"/>
      <c r="W60" s="794">
        <v>10</v>
      </c>
      <c r="X60" s="794"/>
      <c r="Y60" s="456"/>
      <c r="Z60" s="795">
        <v>7</v>
      </c>
      <c r="AA60" s="456"/>
      <c r="AB60" s="459"/>
    </row>
    <row r="61" spans="2:28" ht="14.25" customHeight="1" thickBot="1">
      <c r="B61" s="1066"/>
      <c r="C61" s="1067"/>
      <c r="D61" s="1075"/>
      <c r="E61" s="1061" t="s">
        <v>282</v>
      </c>
      <c r="F61" s="1062"/>
      <c r="G61" s="1062"/>
      <c r="H61" s="1062"/>
      <c r="I61" s="1062"/>
      <c r="J61" s="1062"/>
      <c r="K61" s="1062"/>
      <c r="L61" s="1063"/>
      <c r="M61" s="791">
        <v>108</v>
      </c>
      <c r="N61" s="457"/>
      <c r="O61" s="458">
        <v>180</v>
      </c>
      <c r="P61" s="457"/>
      <c r="Q61" s="460"/>
      <c r="R61" s="796"/>
      <c r="S61" s="456"/>
      <c r="T61" s="797"/>
      <c r="U61" s="456"/>
      <c r="V61" s="457"/>
      <c r="W61" s="794"/>
      <c r="X61" s="794"/>
      <c r="Y61" s="456"/>
      <c r="Z61" s="798"/>
      <c r="AA61" s="799"/>
      <c r="AB61" s="461"/>
    </row>
    <row r="62" spans="2:28" ht="18.75" customHeight="1" thickBot="1">
      <c r="B62" s="1198" t="s">
        <v>284</v>
      </c>
      <c r="C62" s="1199"/>
      <c r="D62" s="1075"/>
      <c r="E62" s="1061" t="s">
        <v>283</v>
      </c>
      <c r="F62" s="1062"/>
      <c r="G62" s="1062"/>
      <c r="H62" s="1062"/>
      <c r="I62" s="1062"/>
      <c r="J62" s="1062"/>
      <c r="K62" s="1062"/>
      <c r="L62" s="1063"/>
      <c r="M62" s="800"/>
      <c r="N62" s="463"/>
      <c r="O62" s="464"/>
      <c r="P62" s="463"/>
      <c r="Q62" s="801"/>
      <c r="R62" s="462"/>
      <c r="S62" s="462">
        <v>144</v>
      </c>
      <c r="T62" s="802"/>
      <c r="U62" s="462"/>
      <c r="V62" s="463">
        <v>252</v>
      </c>
      <c r="W62" s="803"/>
      <c r="X62" s="803"/>
      <c r="Y62" s="462">
        <v>216</v>
      </c>
      <c r="Z62" s="804"/>
      <c r="AA62" s="805"/>
      <c r="AB62" s="594">
        <v>504</v>
      </c>
    </row>
    <row r="63" spans="2:28" ht="13.5" thickBot="1">
      <c r="B63" s="1200" t="s">
        <v>502</v>
      </c>
      <c r="C63" s="1201"/>
      <c r="D63" s="1075"/>
      <c r="E63" s="379" t="s">
        <v>285</v>
      </c>
      <c r="F63" s="603"/>
      <c r="G63" s="603"/>
      <c r="H63" s="603"/>
      <c r="I63" s="603"/>
      <c r="J63" s="603"/>
      <c r="K63" s="603"/>
      <c r="L63" s="604"/>
      <c r="M63" s="800"/>
      <c r="N63" s="463"/>
      <c r="O63" s="464">
        <v>2</v>
      </c>
      <c r="P63" s="463"/>
      <c r="Q63" s="801"/>
      <c r="R63" s="462"/>
      <c r="S63" s="462"/>
      <c r="T63" s="802">
        <v>2</v>
      </c>
      <c r="U63" s="462"/>
      <c r="V63" s="463"/>
      <c r="W63" s="803">
        <v>1</v>
      </c>
      <c r="X63" s="803"/>
      <c r="Y63" s="462"/>
      <c r="Z63" s="806">
        <v>2</v>
      </c>
      <c r="AA63" s="807"/>
      <c r="AB63" s="465"/>
    </row>
    <row r="64" spans="2:28" ht="13.5" thickBot="1">
      <c r="B64" s="1200" t="s">
        <v>393</v>
      </c>
      <c r="C64" s="1202"/>
      <c r="D64" s="1076"/>
      <c r="E64" s="605" t="s">
        <v>286</v>
      </c>
      <c r="F64" s="606"/>
      <c r="G64" s="606"/>
      <c r="H64" s="606"/>
      <c r="I64" s="606"/>
      <c r="J64" s="606"/>
      <c r="K64" s="606"/>
      <c r="L64" s="607"/>
      <c r="M64" s="808"/>
      <c r="N64" s="809"/>
      <c r="O64" s="810">
        <v>1</v>
      </c>
      <c r="P64" s="809"/>
      <c r="Q64" s="811"/>
      <c r="R64" s="451"/>
      <c r="S64" s="451"/>
      <c r="T64" s="808">
        <v>1</v>
      </c>
      <c r="U64" s="451"/>
      <c r="V64" s="463"/>
      <c r="W64" s="803"/>
      <c r="X64" s="803"/>
      <c r="Y64" s="462"/>
      <c r="Z64" s="806">
        <v>1</v>
      </c>
      <c r="AA64" s="807"/>
      <c r="AB64" s="465"/>
    </row>
    <row r="65" spans="2:28" ht="13.5" customHeight="1" thickBot="1">
      <c r="B65" s="1200" t="s">
        <v>312</v>
      </c>
      <c r="C65" s="1202"/>
      <c r="D65" s="1075"/>
      <c r="E65" s="1068" t="s">
        <v>408</v>
      </c>
      <c r="F65" s="1069"/>
      <c r="G65" s="1069"/>
      <c r="H65" s="1069"/>
      <c r="I65" s="1069"/>
      <c r="J65" s="1069"/>
      <c r="K65" s="1069"/>
      <c r="L65" s="1070"/>
      <c r="M65" s="1085">
        <v>4</v>
      </c>
      <c r="N65" s="812"/>
      <c r="O65" s="1088">
        <v>5</v>
      </c>
      <c r="P65" s="812"/>
      <c r="Q65" s="1048">
        <v>2</v>
      </c>
      <c r="R65" s="692"/>
      <c r="S65" s="1051"/>
      <c r="T65" s="1048">
        <v>4</v>
      </c>
      <c r="U65" s="692"/>
      <c r="V65" s="1051"/>
      <c r="W65" s="1042">
        <v>2</v>
      </c>
      <c r="X65" s="813"/>
      <c r="Y65" s="1056"/>
      <c r="Z65" s="1042">
        <v>5</v>
      </c>
      <c r="AA65" s="692"/>
      <c r="AB65" s="1045"/>
    </row>
    <row r="66" spans="2:28" ht="13.5" thickBot="1">
      <c r="B66" s="1203" t="s">
        <v>503</v>
      </c>
      <c r="C66" s="1204"/>
      <c r="D66" s="1075"/>
      <c r="E66" s="1071"/>
      <c r="F66" s="1072"/>
      <c r="G66" s="1072"/>
      <c r="H66" s="1072"/>
      <c r="I66" s="1072"/>
      <c r="J66" s="1072"/>
      <c r="K66" s="1072"/>
      <c r="L66" s="1046"/>
      <c r="M66" s="1086"/>
      <c r="N66" s="814"/>
      <c r="O66" s="1089"/>
      <c r="P66" s="814"/>
      <c r="Q66" s="1049"/>
      <c r="R66" s="726"/>
      <c r="S66" s="1052"/>
      <c r="T66" s="1049"/>
      <c r="U66" s="726"/>
      <c r="V66" s="1052"/>
      <c r="W66" s="1054"/>
      <c r="X66" s="720"/>
      <c r="Y66" s="1057"/>
      <c r="Z66" s="1043"/>
      <c r="AA66" s="815"/>
      <c r="AB66" s="1046"/>
    </row>
    <row r="67" spans="2:28" ht="13.5" thickBot="1">
      <c r="B67" s="652"/>
      <c r="C67" s="592"/>
      <c r="D67" s="1075"/>
      <c r="E67" s="1073"/>
      <c r="F67" s="1074"/>
      <c r="G67" s="1074"/>
      <c r="H67" s="1074"/>
      <c r="I67" s="1074"/>
      <c r="J67" s="1074"/>
      <c r="K67" s="1074"/>
      <c r="L67" s="1047"/>
      <c r="M67" s="1087"/>
      <c r="N67" s="816"/>
      <c r="O67" s="1090"/>
      <c r="P67" s="816"/>
      <c r="Q67" s="1050"/>
      <c r="R67" s="727"/>
      <c r="S67" s="1053"/>
      <c r="T67" s="1050"/>
      <c r="U67" s="727"/>
      <c r="V67" s="1053"/>
      <c r="W67" s="1055"/>
      <c r="X67" s="817"/>
      <c r="Y67" s="1058"/>
      <c r="Z67" s="1044"/>
      <c r="AA67" s="818"/>
      <c r="AB67" s="1047"/>
    </row>
    <row r="68" spans="2:28" ht="13.5" thickBot="1">
      <c r="B68" s="653"/>
      <c r="C68" s="654"/>
      <c r="D68" s="1077"/>
      <c r="E68" s="1079"/>
      <c r="F68" s="1079"/>
      <c r="G68" s="1079"/>
      <c r="H68" s="1079"/>
      <c r="I68" s="1079"/>
      <c r="J68" s="1079"/>
      <c r="K68" s="1079"/>
      <c r="L68" s="1079"/>
      <c r="M68" s="819"/>
      <c r="N68" s="645"/>
      <c r="O68" s="645"/>
      <c r="P68" s="645"/>
      <c r="Q68" s="820"/>
      <c r="R68" s="466"/>
      <c r="S68" s="466"/>
      <c r="T68" s="821"/>
      <c r="U68" s="466"/>
      <c r="V68" s="645"/>
      <c r="W68" s="822"/>
      <c r="X68" s="822"/>
      <c r="Y68" s="466"/>
      <c r="Z68" s="823"/>
      <c r="AA68" s="824"/>
      <c r="AB68" s="467"/>
    </row>
    <row r="69" spans="2:25" ht="12.75">
      <c r="B69" s="593" t="s">
        <v>365</v>
      </c>
      <c r="C69" s="1059" t="s">
        <v>395</v>
      </c>
      <c r="D69" s="1060"/>
      <c r="E69" s="441"/>
      <c r="Y69" s="710"/>
    </row>
    <row r="70" spans="2:19" ht="15">
      <c r="B70" s="411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</row>
    <row r="71" spans="3:4" ht="15">
      <c r="C71" s="377"/>
      <c r="D71" s="377"/>
    </row>
    <row r="72" spans="3:4" ht="15">
      <c r="C72" s="377"/>
      <c r="D72" s="377"/>
    </row>
    <row r="73" spans="3:4" ht="15">
      <c r="C73" s="377"/>
      <c r="D73" s="377"/>
    </row>
    <row r="74" spans="3:4" ht="15">
      <c r="C74" s="377"/>
      <c r="D74" s="377"/>
    </row>
    <row r="75" spans="2:25" ht="15"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</row>
    <row r="76" spans="2:25" ht="15">
      <c r="B76" s="411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</row>
    <row r="77" spans="2:25" ht="15">
      <c r="B77" s="377" t="s">
        <v>287</v>
      </c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</row>
    <row r="78" spans="2:25" ht="15"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</row>
    <row r="79" spans="2:25" ht="15"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</row>
  </sheetData>
  <sheetProtection selectLockedCells="1" selectUnlockedCells="1"/>
  <mergeCells count="61">
    <mergeCell ref="E42:E43"/>
    <mergeCell ref="D42:D43"/>
    <mergeCell ref="AC2:AC7"/>
    <mergeCell ref="W3:AB3"/>
    <mergeCell ref="Z4:AB4"/>
    <mergeCell ref="Z5:AB5"/>
    <mergeCell ref="W4:Y4"/>
    <mergeCell ref="W5:Y5"/>
    <mergeCell ref="M3:P3"/>
    <mergeCell ref="M4:N4"/>
    <mergeCell ref="M5:N5"/>
    <mergeCell ref="O5:P5"/>
    <mergeCell ref="H2:L2"/>
    <mergeCell ref="K4:L4"/>
    <mergeCell ref="K5:K6"/>
    <mergeCell ref="J4:J6"/>
    <mergeCell ref="L5:L6"/>
    <mergeCell ref="B52:C52"/>
    <mergeCell ref="B53:C53"/>
    <mergeCell ref="H3:H6"/>
    <mergeCell ref="I3:I6"/>
    <mergeCell ref="B2:B6"/>
    <mergeCell ref="C2:C6"/>
    <mergeCell ref="D2:E2"/>
    <mergeCell ref="F2:F6"/>
    <mergeCell ref="D3:D6"/>
    <mergeCell ref="G2:G6"/>
    <mergeCell ref="C1:Y1"/>
    <mergeCell ref="M2:AB2"/>
    <mergeCell ref="T5:V5"/>
    <mergeCell ref="Q4:S4"/>
    <mergeCell ref="Q5:S5"/>
    <mergeCell ref="E3:E6"/>
    <mergeCell ref="O4:P4"/>
    <mergeCell ref="J3:L3"/>
    <mergeCell ref="Q3:V3"/>
    <mergeCell ref="T4:V4"/>
    <mergeCell ref="C57:W57"/>
    <mergeCell ref="B54:C54"/>
    <mergeCell ref="M65:M67"/>
    <mergeCell ref="O65:O67"/>
    <mergeCell ref="Q65:Q67"/>
    <mergeCell ref="S65:S67"/>
    <mergeCell ref="B55:C55"/>
    <mergeCell ref="B56:C56"/>
    <mergeCell ref="D58:L58"/>
    <mergeCell ref="B58:C61"/>
    <mergeCell ref="C69:D69"/>
    <mergeCell ref="E61:L61"/>
    <mergeCell ref="E62:L62"/>
    <mergeCell ref="B66:C66"/>
    <mergeCell ref="E65:L67"/>
    <mergeCell ref="D60:D68"/>
    <mergeCell ref="E60:L60"/>
    <mergeCell ref="E68:L68"/>
    <mergeCell ref="Z65:Z67"/>
    <mergeCell ref="AB65:AB67"/>
    <mergeCell ref="T65:T67"/>
    <mergeCell ref="V65:V67"/>
    <mergeCell ref="W65:W67"/>
    <mergeCell ref="Y65:Y67"/>
  </mergeCells>
  <printOptions/>
  <pageMargins left="0.25" right="0.25" top="0.30972222222222223" bottom="0.4597222222222222" header="0.5118055555555555" footer="0.5118055555555555"/>
  <pageSetup fitToHeight="0" horizontalDpi="300" verticalDpi="300" orientation="landscape" paperSize="9" scale="90" r:id="rId3"/>
  <rowBreaks count="1" manualBreakCount="1">
    <brk id="46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view="pageBreakPreview" zoomScaleSheetLayoutView="100" zoomScalePageLayoutView="0" workbookViewId="0" topLeftCell="A10">
      <selection activeCell="M17" sqref="M17"/>
    </sheetView>
  </sheetViews>
  <sheetFormatPr defaultColWidth="9.125" defaultRowHeight="12.75"/>
  <cols>
    <col min="1" max="1" width="4.625" style="420" customWidth="1"/>
    <col min="2" max="2" width="4.50390625" style="420" customWidth="1"/>
    <col min="3" max="5" width="9.125" style="420" customWidth="1"/>
    <col min="6" max="6" width="38.875" style="420" customWidth="1"/>
    <col min="7" max="16384" width="9.125" style="420" customWidth="1"/>
  </cols>
  <sheetData>
    <row r="2" spans="2:10" ht="17.25">
      <c r="B2" s="1151" t="s">
        <v>350</v>
      </c>
      <c r="C2" s="1151"/>
      <c r="D2" s="1151"/>
      <c r="E2" s="1152"/>
      <c r="F2" s="1152"/>
      <c r="G2" s="1152"/>
      <c r="H2" s="1152"/>
      <c r="I2" s="1152"/>
      <c r="J2" s="1152"/>
    </row>
    <row r="4" spans="1:13" s="421" customFormat="1" ht="27.75" customHeight="1">
      <c r="A4" s="420"/>
      <c r="B4" s="414" t="s">
        <v>288</v>
      </c>
      <c r="C4" s="1157" t="s">
        <v>289</v>
      </c>
      <c r="D4" s="1157"/>
      <c r="E4" s="1157"/>
      <c r="F4" s="1157"/>
      <c r="G4" s="1187" t="s">
        <v>290</v>
      </c>
      <c r="H4" s="1187"/>
      <c r="I4" s="1170" t="s">
        <v>291</v>
      </c>
      <c r="J4" s="1170"/>
      <c r="K4" s="501" t="s">
        <v>292</v>
      </c>
      <c r="L4" s="1187" t="s">
        <v>293</v>
      </c>
      <c r="M4" s="1187"/>
    </row>
    <row r="5" spans="2:13" s="421" customFormat="1" ht="117" customHeight="1">
      <c r="B5" s="415">
        <v>1</v>
      </c>
      <c r="C5" s="1158" t="s">
        <v>373</v>
      </c>
      <c r="D5" s="1159"/>
      <c r="E5" s="1159"/>
      <c r="F5" s="1160"/>
      <c r="G5" s="1188" t="s">
        <v>396</v>
      </c>
      <c r="H5" s="1188"/>
      <c r="I5" s="1188" t="s">
        <v>314</v>
      </c>
      <c r="J5" s="1188"/>
      <c r="K5" s="509">
        <v>1</v>
      </c>
      <c r="L5" s="1188" t="s">
        <v>386</v>
      </c>
      <c r="M5" s="1188"/>
    </row>
    <row r="6" spans="2:13" s="421" customFormat="1" ht="104.25" customHeight="1" thickBot="1">
      <c r="B6" s="415"/>
      <c r="C6" s="1161"/>
      <c r="D6" s="1162"/>
      <c r="E6" s="1162"/>
      <c r="F6" s="1163"/>
      <c r="G6" s="1188" t="s">
        <v>396</v>
      </c>
      <c r="H6" s="1188"/>
      <c r="I6" s="1189" t="s">
        <v>314</v>
      </c>
      <c r="J6" s="1189"/>
      <c r="K6" s="508">
        <v>2</v>
      </c>
      <c r="L6" s="1189" t="s">
        <v>375</v>
      </c>
      <c r="M6" s="1189"/>
    </row>
    <row r="7" spans="2:13" s="421" customFormat="1" ht="27" customHeight="1">
      <c r="B7" s="1170">
        <v>2</v>
      </c>
      <c r="C7" s="1178" t="s">
        <v>374</v>
      </c>
      <c r="D7" s="1179"/>
      <c r="E7" s="1179"/>
      <c r="F7" s="1180"/>
      <c r="G7" s="1164" t="s">
        <v>397</v>
      </c>
      <c r="H7" s="1165"/>
      <c r="I7" s="1164" t="s">
        <v>313</v>
      </c>
      <c r="J7" s="1165"/>
      <c r="K7" s="1190">
        <v>3</v>
      </c>
      <c r="L7" s="1164" t="s">
        <v>406</v>
      </c>
      <c r="M7" s="1193"/>
    </row>
    <row r="8" spans="2:13" s="421" customFormat="1" ht="3" customHeight="1">
      <c r="B8" s="1177"/>
      <c r="C8" s="1184"/>
      <c r="D8" s="1185"/>
      <c r="E8" s="1185"/>
      <c r="F8" s="1186"/>
      <c r="G8" s="1166"/>
      <c r="H8" s="1167"/>
      <c r="I8" s="1166"/>
      <c r="J8" s="1167"/>
      <c r="K8" s="1191"/>
      <c r="L8" s="1194"/>
      <c r="M8" s="1195"/>
    </row>
    <row r="9" spans="2:13" s="421" customFormat="1" ht="90.75" customHeight="1">
      <c r="B9" s="1177"/>
      <c r="C9" s="1184"/>
      <c r="D9" s="1185"/>
      <c r="E9" s="1185"/>
      <c r="F9" s="1186"/>
      <c r="G9" s="1166"/>
      <c r="H9" s="1167"/>
      <c r="I9" s="1168"/>
      <c r="J9" s="1169"/>
      <c r="K9" s="1192"/>
      <c r="L9" s="1196"/>
      <c r="M9" s="1197"/>
    </row>
    <row r="10" spans="2:13" s="421" customFormat="1" ht="116.25" customHeight="1" thickBot="1">
      <c r="B10" s="1177"/>
      <c r="C10" s="1181"/>
      <c r="D10" s="1182"/>
      <c r="E10" s="1182"/>
      <c r="F10" s="1183"/>
      <c r="G10" s="1156" t="s">
        <v>397</v>
      </c>
      <c r="H10" s="1156"/>
      <c r="I10" s="1154" t="s">
        <v>313</v>
      </c>
      <c r="J10" s="1154"/>
      <c r="K10" s="487">
        <v>4</v>
      </c>
      <c r="L10" s="1154" t="s">
        <v>377</v>
      </c>
      <c r="M10" s="1154"/>
    </row>
    <row r="11" spans="2:13" s="421" customFormat="1" ht="84" customHeight="1">
      <c r="B11" s="1177"/>
      <c r="C11" s="1178" t="s">
        <v>376</v>
      </c>
      <c r="D11" s="1179"/>
      <c r="E11" s="1179"/>
      <c r="F11" s="1180"/>
      <c r="G11" s="1155" t="s">
        <v>398</v>
      </c>
      <c r="H11" s="1155"/>
      <c r="I11" s="1153" t="s">
        <v>313</v>
      </c>
      <c r="J11" s="1153"/>
      <c r="K11" s="488">
        <v>5</v>
      </c>
      <c r="L11" s="1153" t="s">
        <v>351</v>
      </c>
      <c r="M11" s="1153"/>
    </row>
    <row r="12" spans="2:13" s="421" customFormat="1" ht="93" customHeight="1" thickBot="1">
      <c r="B12" s="1177"/>
      <c r="C12" s="1181"/>
      <c r="D12" s="1182"/>
      <c r="E12" s="1182"/>
      <c r="F12" s="1183"/>
      <c r="G12" s="1155" t="s">
        <v>398</v>
      </c>
      <c r="H12" s="1155"/>
      <c r="I12" s="1154" t="s">
        <v>313</v>
      </c>
      <c r="J12" s="1154"/>
      <c r="K12" s="487">
        <v>6</v>
      </c>
      <c r="L12" s="1154" t="s">
        <v>407</v>
      </c>
      <c r="M12" s="1154"/>
    </row>
    <row r="13" spans="1:13" ht="17.25" customHeight="1">
      <c r="A13" s="421"/>
      <c r="B13" s="1174" t="s">
        <v>315</v>
      </c>
      <c r="C13" s="1175"/>
      <c r="D13" s="1175"/>
      <c r="E13" s="1175"/>
      <c r="F13" s="1175"/>
      <c r="G13" s="1175"/>
      <c r="H13" s="1175"/>
      <c r="I13" s="1175"/>
      <c r="J13" s="1176"/>
      <c r="K13" s="1171" t="s">
        <v>378</v>
      </c>
      <c r="L13" s="1172"/>
      <c r="M13" s="1173"/>
    </row>
  </sheetData>
  <sheetProtection selectLockedCells="1" selectUnlockedCells="1"/>
  <mergeCells count="30">
    <mergeCell ref="L4:M4"/>
    <mergeCell ref="G6:H6"/>
    <mergeCell ref="I6:J6"/>
    <mergeCell ref="L6:M6"/>
    <mergeCell ref="G4:H4"/>
    <mergeCell ref="K7:K9"/>
    <mergeCell ref="L7:M9"/>
    <mergeCell ref="G5:H5"/>
    <mergeCell ref="I5:J5"/>
    <mergeCell ref="L5:M5"/>
    <mergeCell ref="L11:M11"/>
    <mergeCell ref="L12:M12"/>
    <mergeCell ref="K13:M13"/>
    <mergeCell ref="B13:J13"/>
    <mergeCell ref="B7:B12"/>
    <mergeCell ref="I10:J10"/>
    <mergeCell ref="G12:H12"/>
    <mergeCell ref="C11:F12"/>
    <mergeCell ref="C7:F10"/>
    <mergeCell ref="L10:M10"/>
    <mergeCell ref="B2:J2"/>
    <mergeCell ref="I11:J11"/>
    <mergeCell ref="I12:J12"/>
    <mergeCell ref="G11:H11"/>
    <mergeCell ref="G10:H10"/>
    <mergeCell ref="C4:F4"/>
    <mergeCell ref="C5:F6"/>
    <mergeCell ref="G7:H9"/>
    <mergeCell ref="I7:J9"/>
    <mergeCell ref="I4:J4"/>
  </mergeCells>
  <printOptions/>
  <pageMargins left="0.25" right="0.25" top="0.75" bottom="0.75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36.875" style="0" customWidth="1"/>
  </cols>
  <sheetData>
    <row r="1" ht="17.25">
      <c r="A1" s="631" t="s">
        <v>409</v>
      </c>
    </row>
    <row r="2" ht="17.25">
      <c r="A2" s="632" t="s">
        <v>410</v>
      </c>
    </row>
    <row r="3" ht="17.25">
      <c r="A3" s="633"/>
    </row>
    <row r="4" ht="17.25">
      <c r="A4" s="633" t="s">
        <v>411</v>
      </c>
    </row>
    <row r="5" ht="17.25">
      <c r="A5" s="633" t="s">
        <v>412</v>
      </c>
    </row>
    <row r="6" ht="17.25">
      <c r="A6" s="633" t="s">
        <v>413</v>
      </c>
    </row>
    <row r="7" ht="17.25">
      <c r="A7" s="633" t="s">
        <v>414</v>
      </c>
    </row>
    <row r="8" ht="17.25">
      <c r="A8" s="633" t="s">
        <v>415</v>
      </c>
    </row>
    <row r="9" ht="17.25">
      <c r="A9" s="633" t="s">
        <v>416</v>
      </c>
    </row>
    <row r="10" ht="17.25">
      <c r="A10" s="633" t="s">
        <v>417</v>
      </c>
    </row>
    <row r="11" ht="17.25">
      <c r="A11" s="633" t="s">
        <v>418</v>
      </c>
    </row>
    <row r="12" ht="17.25">
      <c r="A12" s="633" t="s">
        <v>419</v>
      </c>
    </row>
    <row r="13" ht="17.25">
      <c r="A13" s="633" t="s">
        <v>420</v>
      </c>
    </row>
    <row r="14" ht="17.25">
      <c r="A14" s="1" t="s">
        <v>421</v>
      </c>
    </row>
    <row r="15" ht="17.25">
      <c r="A15" s="1" t="s">
        <v>422</v>
      </c>
    </row>
    <row r="16" ht="17.25">
      <c r="A16" s="1" t="s">
        <v>423</v>
      </c>
    </row>
    <row r="17" ht="17.25">
      <c r="A17" s="1" t="s">
        <v>424</v>
      </c>
    </row>
    <row r="18" ht="17.25">
      <c r="A18" s="1" t="s">
        <v>425</v>
      </c>
    </row>
    <row r="19" ht="17.25">
      <c r="A19" s="1" t="s">
        <v>426</v>
      </c>
    </row>
    <row r="20" ht="17.25">
      <c r="A20" s="1" t="s">
        <v>427</v>
      </c>
    </row>
    <row r="21" ht="17.25">
      <c r="A21" s="1" t="s">
        <v>428</v>
      </c>
    </row>
    <row r="22" ht="18">
      <c r="A22" s="6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23">
      <selection activeCell="A34" sqref="A34"/>
    </sheetView>
  </sheetViews>
  <sheetFormatPr defaultColWidth="9.00390625" defaultRowHeight="12.75"/>
  <cols>
    <col min="1" max="1" width="156.375" style="0" customWidth="1"/>
  </cols>
  <sheetData>
    <row r="1" ht="18">
      <c r="A1" s="631" t="s">
        <v>429</v>
      </c>
    </row>
    <row r="2" ht="17.25">
      <c r="A2" s="631" t="s">
        <v>430</v>
      </c>
    </row>
    <row r="3" ht="17.25">
      <c r="A3" s="631" t="s">
        <v>431</v>
      </c>
    </row>
    <row r="4" ht="15">
      <c r="A4" s="636"/>
    </row>
    <row r="5" ht="15">
      <c r="A5" s="636" t="s">
        <v>432</v>
      </c>
    </row>
    <row r="6" ht="15">
      <c r="A6" s="637"/>
    </row>
    <row r="7" ht="264.75">
      <c r="A7" s="637" t="s">
        <v>449</v>
      </c>
    </row>
    <row r="8" ht="234">
      <c r="A8" s="637" t="s">
        <v>450</v>
      </c>
    </row>
    <row r="9" ht="15">
      <c r="A9" s="637"/>
    </row>
    <row r="10" ht="15">
      <c r="A10" s="636" t="s">
        <v>451</v>
      </c>
    </row>
    <row r="11" ht="15">
      <c r="A11" s="636"/>
    </row>
    <row r="12" ht="30.75">
      <c r="A12" s="637" t="s">
        <v>452</v>
      </c>
    </row>
    <row r="13" ht="15">
      <c r="A13" s="637" t="s">
        <v>453</v>
      </c>
    </row>
    <row r="14" ht="15">
      <c r="A14" s="637" t="s">
        <v>454</v>
      </c>
    </row>
    <row r="15" ht="30.75">
      <c r="A15" s="637" t="s">
        <v>455</v>
      </c>
    </row>
    <row r="16" ht="15">
      <c r="A16" s="637" t="s">
        <v>456</v>
      </c>
    </row>
    <row r="17" ht="30.75">
      <c r="A17" s="637" t="s">
        <v>457</v>
      </c>
    </row>
    <row r="18" ht="46.5">
      <c r="A18" s="637" t="s">
        <v>458</v>
      </c>
    </row>
    <row r="19" ht="30.75">
      <c r="A19" s="637" t="s">
        <v>459</v>
      </c>
    </row>
    <row r="20" ht="46.5">
      <c r="A20" s="637" t="s">
        <v>460</v>
      </c>
    </row>
    <row r="21" ht="46.5">
      <c r="A21" s="637" t="s">
        <v>461</v>
      </c>
    </row>
    <row r="22" ht="15">
      <c r="A22" s="637" t="s">
        <v>462</v>
      </c>
    </row>
    <row r="23" ht="30.75">
      <c r="A23" s="637" t="s">
        <v>463</v>
      </c>
    </row>
    <row r="24" ht="30.75">
      <c r="A24" s="637" t="s">
        <v>464</v>
      </c>
    </row>
    <row r="25" ht="30.75">
      <c r="A25" s="637" t="s">
        <v>465</v>
      </c>
    </row>
    <row r="26" ht="15">
      <c r="A26" s="637" t="s">
        <v>466</v>
      </c>
    </row>
    <row r="27" ht="15">
      <c r="A27" s="637" t="s">
        <v>467</v>
      </c>
    </row>
    <row r="28" ht="15">
      <c r="A28" s="634" t="s">
        <v>468</v>
      </c>
    </row>
    <row r="29" ht="46.5">
      <c r="A29" s="637" t="s">
        <v>469</v>
      </c>
    </row>
    <row r="30" ht="15">
      <c r="A30" s="636" t="s">
        <v>470</v>
      </c>
    </row>
    <row r="31" ht="30.75">
      <c r="A31" s="637" t="s">
        <v>471</v>
      </c>
    </row>
    <row r="32" ht="62.25">
      <c r="A32" s="637" t="s">
        <v>472</v>
      </c>
    </row>
    <row r="33" ht="78">
      <c r="A33" s="637" t="s">
        <v>500</v>
      </c>
    </row>
    <row r="34" ht="15">
      <c r="A34" s="637" t="s">
        <v>473</v>
      </c>
    </row>
    <row r="35" ht="15">
      <c r="A35" s="637" t="s">
        <v>474</v>
      </c>
    </row>
    <row r="36" ht="15">
      <c r="A36" s="637" t="s">
        <v>475</v>
      </c>
    </row>
    <row r="37" ht="15">
      <c r="A37" s="637" t="s">
        <v>476</v>
      </c>
    </row>
    <row r="38" ht="78">
      <c r="A38" s="637" t="s">
        <v>477</v>
      </c>
    </row>
    <row r="39" ht="15">
      <c r="A39" s="638"/>
    </row>
    <row r="40" ht="15">
      <c r="A40" s="636" t="s">
        <v>478</v>
      </c>
    </row>
    <row r="41" ht="78">
      <c r="A41" s="637" t="s">
        <v>479</v>
      </c>
    </row>
    <row r="42" ht="30.75">
      <c r="A42" s="637" t="s">
        <v>480</v>
      </c>
    </row>
    <row r="43" ht="15">
      <c r="A43" s="637" t="s">
        <v>481</v>
      </c>
    </row>
    <row r="44" ht="30.75">
      <c r="A44" s="637" t="s">
        <v>482</v>
      </c>
    </row>
    <row r="45" ht="15">
      <c r="A45" s="637" t="s">
        <v>483</v>
      </c>
    </row>
    <row r="46" ht="15">
      <c r="A46" s="637" t="s">
        <v>484</v>
      </c>
    </row>
    <row r="47" ht="15">
      <c r="A47" s="637"/>
    </row>
    <row r="48" ht="15">
      <c r="A48" s="636" t="s">
        <v>485</v>
      </c>
    </row>
    <row r="49" ht="15">
      <c r="A49" s="636"/>
    </row>
    <row r="50" ht="46.5">
      <c r="A50" s="637" t="s">
        <v>486</v>
      </c>
    </row>
    <row r="51" ht="62.25">
      <c r="A51" s="637" t="s">
        <v>487</v>
      </c>
    </row>
    <row r="52" ht="46.5">
      <c r="A52" s="637" t="s">
        <v>488</v>
      </c>
    </row>
    <row r="53" ht="46.5">
      <c r="A53" s="637" t="s">
        <v>489</v>
      </c>
    </row>
    <row r="54" ht="46.5">
      <c r="A54" s="637" t="s">
        <v>490</v>
      </c>
    </row>
    <row r="55" ht="30.75">
      <c r="A55" s="637" t="s">
        <v>491</v>
      </c>
    </row>
    <row r="56" ht="46.5">
      <c r="A56" s="639" t="s">
        <v>492</v>
      </c>
    </row>
    <row r="57" ht="30.75">
      <c r="A57" s="639" t="s">
        <v>493</v>
      </c>
    </row>
    <row r="58" ht="30.75">
      <c r="A58" s="637" t="s">
        <v>494</v>
      </c>
    </row>
    <row r="59" ht="15">
      <c r="A59" s="637"/>
    </row>
    <row r="60" ht="15">
      <c r="A60" s="636" t="s">
        <v>495</v>
      </c>
    </row>
    <row r="61" ht="15">
      <c r="A61" s="636"/>
    </row>
    <row r="62" ht="46.5">
      <c r="A62" s="637" t="s">
        <v>496</v>
      </c>
    </row>
    <row r="63" ht="15">
      <c r="A63" s="637" t="s">
        <v>497</v>
      </c>
    </row>
    <row r="64" ht="30.75">
      <c r="A64" s="637" t="s">
        <v>498</v>
      </c>
    </row>
    <row r="65" ht="15">
      <c r="A65" s="637" t="s">
        <v>499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2020-06-29T10:37:20Z</cp:lastPrinted>
  <dcterms:created xsi:type="dcterms:W3CDTF">2015-07-26T13:24:30Z</dcterms:created>
  <dcterms:modified xsi:type="dcterms:W3CDTF">2020-06-29T10:37:23Z</dcterms:modified>
  <cp:category/>
  <cp:version/>
  <cp:contentType/>
  <cp:contentStatus/>
</cp:coreProperties>
</file>