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8.02.01 +Строительство и эксплуатация зданий и сооружений\"/>
    </mc:Choice>
  </mc:AlternateContent>
  <bookViews>
    <workbookView minimized="1" xWindow="0" yWindow="0" windowWidth="23040" windowHeight="8655" firstSheet="1" activeTab="4"/>
  </bookViews>
  <sheets>
    <sheet name="Титул 08.02.01 СЭЗС" sheetId="6" r:id="rId1"/>
    <sheet name="1 График учебного процесс (2" sheetId="13" r:id="rId2"/>
    <sheet name="2.Сводные данны по бюджету во в" sheetId="9" r:id="rId3"/>
    <sheet name="Учебный план" sheetId="1" state="hidden" r:id="rId4"/>
    <sheet name="3. УП (1,2,3,4 курс)2025-2029" sheetId="10" r:id="rId5"/>
    <sheet name="4.Специальные помещения" sheetId="11" r:id="rId6"/>
    <sheet name="5. Пояснительная записка" sheetId="12" r:id="rId7"/>
  </sheets>
  <definedNames>
    <definedName name="_GoBack" localSheetId="6">'5. Пояснительная записка'!#REF!</definedName>
    <definedName name="_xlnm.Print_Area" localSheetId="0">'Титул 08.02.01 СЭЗС'!$A$2:$BN$44</definedName>
    <definedName name="_xlnm.Print_Area" localSheetId="3">'Учебный план'!$A$1:$AF$98</definedName>
  </definedNames>
  <calcPr calcId="152511" iterateDelta="1E-4"/>
</workbook>
</file>

<file path=xl/calcChain.xml><?xml version="1.0" encoding="utf-8"?>
<calcChain xmlns="http://schemas.openxmlformats.org/spreadsheetml/2006/main">
  <c r="M25" i="10" l="1"/>
  <c r="K25" i="10" s="1"/>
  <c r="U24" i="10"/>
  <c r="M23" i="10" l="1"/>
  <c r="M22" i="10"/>
  <c r="M11" i="10" l="1"/>
  <c r="K11" i="10" s="1"/>
  <c r="M12" i="10"/>
  <c r="K12" i="10" s="1"/>
  <c r="M13" i="10"/>
  <c r="K13" i="10" s="1"/>
  <c r="M14" i="10"/>
  <c r="K14" i="10" s="1"/>
  <c r="M15" i="10"/>
  <c r="K15" i="10" s="1"/>
  <c r="M16" i="10"/>
  <c r="K16" i="10" s="1"/>
  <c r="M17" i="10"/>
  <c r="K17" i="10" s="1"/>
  <c r="M18" i="10"/>
  <c r="K18" i="10" s="1"/>
  <c r="M19" i="10"/>
  <c r="K19" i="10" s="1"/>
  <c r="M20" i="10"/>
  <c r="K20" i="10" s="1"/>
  <c r="M10" i="10"/>
  <c r="K10" i="10" s="1"/>
  <c r="H10" i="10" s="1"/>
  <c r="H23" i="10" l="1"/>
  <c r="H25" i="10"/>
  <c r="S21" i="10" l="1"/>
  <c r="T21" i="10"/>
  <c r="U21" i="10"/>
  <c r="V21" i="10"/>
  <c r="W21" i="10"/>
  <c r="T9" i="10"/>
  <c r="U9" i="10"/>
  <c r="V9" i="10"/>
  <c r="V8" i="10" s="1"/>
  <c r="W9" i="10"/>
  <c r="W8" i="10" s="1"/>
  <c r="E9" i="10"/>
  <c r="F9" i="10"/>
  <c r="G9" i="10"/>
  <c r="I9" i="10"/>
  <c r="J9" i="10"/>
  <c r="L9" i="10"/>
  <c r="N9" i="10"/>
  <c r="O9" i="10"/>
  <c r="P9" i="10"/>
  <c r="P8" i="10" s="1"/>
  <c r="Q9" i="10"/>
  <c r="G21" i="10"/>
  <c r="S9" i="10"/>
  <c r="S8" i="10" s="1"/>
  <c r="R21" i="10"/>
  <c r="R9" i="10"/>
  <c r="T8" i="10" l="1"/>
  <c r="E8" i="10"/>
  <c r="R8" i="10"/>
  <c r="D24" i="10"/>
  <c r="E24" i="10"/>
  <c r="F24" i="10"/>
  <c r="F8" i="10" s="1"/>
  <c r="G24" i="10"/>
  <c r="I24" i="10"/>
  <c r="I8" i="10" s="1"/>
  <c r="J24" i="10"/>
  <c r="J8" i="10" s="1"/>
  <c r="K24" i="10"/>
  <c r="L24" i="10"/>
  <c r="L8" i="10" s="1"/>
  <c r="N24" i="10"/>
  <c r="M24" i="10" s="1"/>
  <c r="H19" i="10"/>
  <c r="H20" i="10"/>
  <c r="O24" i="10"/>
  <c r="D8" i="10"/>
  <c r="H12" i="10"/>
  <c r="H13" i="10"/>
  <c r="H14" i="10"/>
  <c r="H24" i="10" l="1"/>
  <c r="G8" i="10"/>
  <c r="P66" i="10"/>
  <c r="P61" i="10"/>
  <c r="P55" i="10"/>
  <c r="P49" i="10"/>
  <c r="H35" i="10"/>
  <c r="G72" i="10"/>
  <c r="G66" i="10"/>
  <c r="G61" i="10"/>
  <c r="G55" i="10"/>
  <c r="G49" i="10"/>
  <c r="AT61" i="10"/>
  <c r="AU61" i="10"/>
  <c r="AT37" i="10"/>
  <c r="AT36" i="10" s="1"/>
  <c r="AT79" i="10" s="1"/>
  <c r="AP66" i="10"/>
  <c r="AP48" i="10" s="1"/>
  <c r="AP36" i="10" s="1"/>
  <c r="AP79" i="10" s="1"/>
  <c r="AQ66" i="10"/>
  <c r="P37" i="10"/>
  <c r="Q37" i="10"/>
  <c r="P26" i="10"/>
  <c r="Q26" i="10"/>
  <c r="O26" i="10"/>
  <c r="AL49" i="10"/>
  <c r="AM49" i="10"/>
  <c r="AL55" i="10"/>
  <c r="AM55" i="10"/>
  <c r="AH37" i="10"/>
  <c r="AH55" i="10"/>
  <c r="AH48" i="10" s="1"/>
  <c r="AH36" i="10" s="1"/>
  <c r="AH79" i="10" s="1"/>
  <c r="AI55" i="10"/>
  <c r="AH26" i="10"/>
  <c r="AD72" i="10"/>
  <c r="AD48" i="10" s="1"/>
  <c r="AE72" i="10"/>
  <c r="AD37" i="10"/>
  <c r="Z36" i="10"/>
  <c r="Z32" i="10"/>
  <c r="W79" i="10"/>
  <c r="W88" i="10" s="1"/>
  <c r="V79" i="10"/>
  <c r="V88" i="10" s="1"/>
  <c r="S79" i="10"/>
  <c r="S88" i="10" s="1"/>
  <c r="Q55" i="10"/>
  <c r="AR83" i="10"/>
  <c r="AN83" i="10"/>
  <c r="F48" i="10"/>
  <c r="F36" i="10" s="1"/>
  <c r="F79" i="10" s="1"/>
  <c r="F80" i="10" s="1"/>
  <c r="E48" i="10"/>
  <c r="E36" i="10"/>
  <c r="D36" i="10"/>
  <c r="D79" i="10" s="1"/>
  <c r="D80" i="10" s="1"/>
  <c r="AF37" i="10"/>
  <c r="AG61" i="10"/>
  <c r="AI61" i="10"/>
  <c r="AG66" i="10"/>
  <c r="AI66" i="10"/>
  <c r="AS66" i="10"/>
  <c r="AU66" i="10"/>
  <c r="AS72" i="10"/>
  <c r="AK72" i="10"/>
  <c r="AM72" i="10"/>
  <c r="AG72" i="10"/>
  <c r="AI72" i="10"/>
  <c r="AO72" i="10"/>
  <c r="AO49" i="10"/>
  <c r="AG26" i="10"/>
  <c r="AI26" i="10"/>
  <c r="AK26" i="10"/>
  <c r="L37" i="10"/>
  <c r="M37" i="10"/>
  <c r="N37" i="10"/>
  <c r="O37" i="10"/>
  <c r="X37" i="10"/>
  <c r="Y37" i="10"/>
  <c r="AA37" i="10"/>
  <c r="AB37" i="10"/>
  <c r="AC37" i="10"/>
  <c r="AE37" i="10"/>
  <c r="AG37" i="10"/>
  <c r="AI37" i="10"/>
  <c r="AJ37" i="10"/>
  <c r="AK37" i="10"/>
  <c r="AM37" i="10"/>
  <c r="AN37" i="10"/>
  <c r="AO37" i="10"/>
  <c r="AQ37" i="10"/>
  <c r="AR37" i="10"/>
  <c r="AS37" i="10"/>
  <c r="AU37" i="10"/>
  <c r="K47" i="10"/>
  <c r="H47" i="10" s="1"/>
  <c r="AC13" i="9"/>
  <c r="G10" i="9"/>
  <c r="AU10" i="9" s="1"/>
  <c r="G11" i="9"/>
  <c r="AU11" i="9" s="1"/>
  <c r="G12" i="9"/>
  <c r="AU12" i="9" s="1"/>
  <c r="G9" i="9"/>
  <c r="AS61" i="10"/>
  <c r="AS26" i="10"/>
  <c r="AO26" i="10"/>
  <c r="AQ26" i="10"/>
  <c r="AO66" i="10"/>
  <c r="AK55" i="10"/>
  <c r="AK49" i="10"/>
  <c r="AJ49" i="10"/>
  <c r="AG55" i="10"/>
  <c r="AG49" i="10"/>
  <c r="AI49" i="10"/>
  <c r="AC72" i="10"/>
  <c r="AC48" i="10" s="1"/>
  <c r="AC36" i="10" s="1"/>
  <c r="AC26" i="10"/>
  <c r="Y72" i="10"/>
  <c r="Y48" i="10" s="1"/>
  <c r="AA72" i="10"/>
  <c r="AA48" i="10" s="1"/>
  <c r="Y26" i="10"/>
  <c r="AA26" i="10"/>
  <c r="Y32" i="10"/>
  <c r="AA32" i="10"/>
  <c r="L49" i="10"/>
  <c r="L48" i="10" s="1"/>
  <c r="M49" i="10"/>
  <c r="N49" i="10"/>
  <c r="O49" i="10"/>
  <c r="Q49" i="10"/>
  <c r="AA13" i="9"/>
  <c r="J61" i="10"/>
  <c r="J55" i="10"/>
  <c r="J72" i="10"/>
  <c r="J49" i="10"/>
  <c r="L32" i="10"/>
  <c r="M32" i="10"/>
  <c r="N32" i="10"/>
  <c r="O32" i="10"/>
  <c r="X32" i="10"/>
  <c r="AF32" i="10"/>
  <c r="R55" i="10"/>
  <c r="T55" i="10"/>
  <c r="U55" i="10"/>
  <c r="W55" i="10"/>
  <c r="T61" i="10"/>
  <c r="U61" i="10"/>
  <c r="W61" i="10"/>
  <c r="Q72" i="10"/>
  <c r="R72" i="10"/>
  <c r="T72" i="10"/>
  <c r="U72" i="10"/>
  <c r="W72" i="10"/>
  <c r="M21" i="10"/>
  <c r="K21" i="10" s="1"/>
  <c r="H18" i="10"/>
  <c r="H11" i="10"/>
  <c r="H16" i="10"/>
  <c r="H17" i="10"/>
  <c r="R79" i="10"/>
  <c r="R88" i="10" s="1"/>
  <c r="T79" i="10"/>
  <c r="T88" i="10" s="1"/>
  <c r="H52" i="10"/>
  <c r="H59" i="10"/>
  <c r="H64" i="10"/>
  <c r="H69" i="10"/>
  <c r="H70" i="10"/>
  <c r="H75" i="10"/>
  <c r="H76" i="10"/>
  <c r="H77" i="10"/>
  <c r="O21" i="10"/>
  <c r="O8" i="10" s="1"/>
  <c r="Q21" i="10"/>
  <c r="Q8" i="10" s="1"/>
  <c r="N21" i="10"/>
  <c r="N8" i="10" s="1"/>
  <c r="U8" i="10"/>
  <c r="K73" i="10"/>
  <c r="H73" i="10" s="1"/>
  <c r="K40" i="10"/>
  <c r="H40" i="10" s="1"/>
  <c r="AE55" i="10"/>
  <c r="AE61" i="10"/>
  <c r="AE66" i="10"/>
  <c r="K62" i="10"/>
  <c r="H62" i="10" s="1"/>
  <c r="K13" i="9"/>
  <c r="C12" i="9"/>
  <c r="BA12" i="9"/>
  <c r="C11" i="9"/>
  <c r="BA11" i="9" s="1"/>
  <c r="C10" i="9"/>
  <c r="BA10" i="9" s="1"/>
  <c r="C9" i="9"/>
  <c r="BA9" i="9" s="1"/>
  <c r="X81" i="10"/>
  <c r="X82" i="10" s="1"/>
  <c r="J82" i="10" s="1"/>
  <c r="K68" i="10"/>
  <c r="H68" i="10" s="1"/>
  <c r="K67" i="10"/>
  <c r="K66" i="10" s="1"/>
  <c r="K57" i="10"/>
  <c r="H57" i="10" s="1"/>
  <c r="K56" i="10"/>
  <c r="H56" i="10" s="1"/>
  <c r="K51" i="10"/>
  <c r="H51" i="10" s="1"/>
  <c r="K50" i="10"/>
  <c r="H50" i="10" s="1"/>
  <c r="O55" i="10"/>
  <c r="O61" i="10"/>
  <c r="O66" i="10"/>
  <c r="O72" i="10"/>
  <c r="K39" i="10"/>
  <c r="H39" i="10" s="1"/>
  <c r="K41" i="10"/>
  <c r="H41" i="10" s="1"/>
  <c r="K42" i="10"/>
  <c r="H42" i="10" s="1"/>
  <c r="K43" i="10"/>
  <c r="H43" i="10" s="1"/>
  <c r="K44" i="10"/>
  <c r="H44" i="10" s="1"/>
  <c r="K45" i="10"/>
  <c r="H45" i="10" s="1"/>
  <c r="K46" i="10"/>
  <c r="H46" i="10" s="1"/>
  <c r="K74" i="10"/>
  <c r="H74" i="10" s="1"/>
  <c r="K28" i="10"/>
  <c r="H28" i="10" s="1"/>
  <c r="K30" i="10"/>
  <c r="K31" i="10"/>
  <c r="H31" i="10" s="1"/>
  <c r="X55" i="10"/>
  <c r="X61" i="10"/>
  <c r="X66" i="10"/>
  <c r="X72" i="10"/>
  <c r="X26" i="10"/>
  <c r="L55" i="10"/>
  <c r="L61" i="10"/>
  <c r="L66" i="10"/>
  <c r="L72" i="10"/>
  <c r="L26" i="10"/>
  <c r="M55" i="10"/>
  <c r="M61" i="10"/>
  <c r="M66" i="10"/>
  <c r="K34" i="10"/>
  <c r="H34" i="10" s="1"/>
  <c r="N55" i="10"/>
  <c r="N61" i="10"/>
  <c r="N66" i="10"/>
  <c r="N72" i="10"/>
  <c r="N26" i="10"/>
  <c r="Q61" i="10"/>
  <c r="Q66" i="10"/>
  <c r="R61" i="10"/>
  <c r="R66" i="10"/>
  <c r="U66" i="10"/>
  <c r="AB55" i="10"/>
  <c r="AB61" i="10"/>
  <c r="AB66" i="10"/>
  <c r="AB72" i="10"/>
  <c r="AB26" i="10"/>
  <c r="AF49" i="10"/>
  <c r="AF55" i="10"/>
  <c r="AF61" i="10"/>
  <c r="AF66" i="10"/>
  <c r="AF72" i="10"/>
  <c r="AF26" i="10"/>
  <c r="AJ55" i="10"/>
  <c r="AJ61" i="10"/>
  <c r="AJ66" i="10"/>
  <c r="AJ72" i="10"/>
  <c r="AJ26" i="10"/>
  <c r="AN49" i="10"/>
  <c r="AN55" i="10"/>
  <c r="AN61" i="10"/>
  <c r="AN66" i="10"/>
  <c r="AN72" i="10"/>
  <c r="AN26" i="10"/>
  <c r="AR49" i="10"/>
  <c r="AR55" i="10"/>
  <c r="AR61" i="10"/>
  <c r="AR66" i="10"/>
  <c r="AR72" i="10"/>
  <c r="AR26" i="10"/>
  <c r="K33" i="10"/>
  <c r="H33" i="10" s="1"/>
  <c r="K27" i="10"/>
  <c r="H27" i="10" s="1"/>
  <c r="AQ49" i="10"/>
  <c r="AQ55" i="10"/>
  <c r="AQ61" i="10"/>
  <c r="AQ72" i="10"/>
  <c r="AU72" i="10"/>
  <c r="AM66" i="10"/>
  <c r="AM61" i="10"/>
  <c r="AU49" i="10"/>
  <c r="AU55" i="10"/>
  <c r="O13" i="9"/>
  <c r="S13" i="9"/>
  <c r="W13" i="9"/>
  <c r="AE13" i="9"/>
  <c r="AI13" i="9"/>
  <c r="AM13" i="9"/>
  <c r="AQ13" i="9"/>
  <c r="AX13" i="9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25" i="1" s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/>
  <c r="AB46" i="1"/>
  <c r="AB67" i="1"/>
  <c r="AB60" i="1"/>
  <c r="AA34" i="1"/>
  <c r="AA26" i="1" s="1"/>
  <c r="AA46" i="1"/>
  <c r="AA67" i="1"/>
  <c r="AA60" i="1"/>
  <c r="Y79" i="1"/>
  <c r="X26" i="1"/>
  <c r="X46" i="1"/>
  <c r="X60" i="1"/>
  <c r="W79" i="1"/>
  <c r="V26" i="1"/>
  <c r="V46" i="1"/>
  <c r="V60" i="1"/>
  <c r="S26" i="1"/>
  <c r="S39" i="1"/>
  <c r="S46" i="1"/>
  <c r="S60" i="1"/>
  <c r="Q26" i="1"/>
  <c r="Q39" i="1"/>
  <c r="Q46" i="1"/>
  <c r="Q60" i="1"/>
  <c r="T79" i="1"/>
  <c r="R79" i="1"/>
  <c r="I82" i="1"/>
  <c r="I81" i="1"/>
  <c r="I80" i="1"/>
  <c r="I34" i="1"/>
  <c r="I26" i="1" s="1"/>
  <c r="I25" i="1" s="1"/>
  <c r="I24" i="1" s="1"/>
  <c r="I39" i="1"/>
  <c r="I46" i="1"/>
  <c r="I67" i="1"/>
  <c r="I60" i="1" s="1"/>
  <c r="J34" i="1"/>
  <c r="J26" i="1" s="1"/>
  <c r="J39" i="1"/>
  <c r="J46" i="1"/>
  <c r="J67" i="1"/>
  <c r="J60" i="1"/>
  <c r="L46" i="1"/>
  <c r="L60" i="1"/>
  <c r="K34" i="1"/>
  <c r="K26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M72" i="10"/>
  <c r="K38" i="10"/>
  <c r="H38" i="10"/>
  <c r="K29" i="10"/>
  <c r="H29" i="10" s="1"/>
  <c r="M26" i="10"/>
  <c r="H67" i="10"/>
  <c r="K49" i="10"/>
  <c r="K72" i="10"/>
  <c r="H30" i="10"/>
  <c r="AN48" i="10"/>
  <c r="AN36" i="10" s="1"/>
  <c r="AN79" i="10" s="1"/>
  <c r="AN88" i="10" s="1"/>
  <c r="G13" i="9" l="1"/>
  <c r="H72" i="10"/>
  <c r="L25" i="1"/>
  <c r="L24" i="1" s="1"/>
  <c r="AA25" i="1"/>
  <c r="AA24" i="1" s="1"/>
  <c r="AA79" i="1" s="1"/>
  <c r="AA86" i="1" s="1"/>
  <c r="O48" i="10"/>
  <c r="O36" i="10" s="1"/>
  <c r="AQ36" i="10"/>
  <c r="AU48" i="10"/>
  <c r="AU36" i="10" s="1"/>
  <c r="AU80" i="10" s="1"/>
  <c r="C13" i="9"/>
  <c r="M8" i="1"/>
  <c r="M79" i="1" s="1"/>
  <c r="G25" i="1"/>
  <c r="G24" i="1" s="1"/>
  <c r="H25" i="1"/>
  <c r="H24" i="1" s="1"/>
  <c r="AM48" i="10"/>
  <c r="AM36" i="10" s="1"/>
  <c r="AQ48" i="10"/>
  <c r="AR48" i="10"/>
  <c r="AR36" i="10" s="1"/>
  <c r="Q48" i="10"/>
  <c r="Q36" i="10" s="1"/>
  <c r="AE48" i="10"/>
  <c r="AE36" i="10" s="1"/>
  <c r="AE79" i="10" s="1"/>
  <c r="AE88" i="10" s="1"/>
  <c r="N86" i="1"/>
  <c r="S25" i="1"/>
  <c r="S24" i="1" s="1"/>
  <c r="AB25" i="1"/>
  <c r="AB24" i="1" s="1"/>
  <c r="AB79" i="1" s="1"/>
  <c r="AB86" i="1" s="1"/>
  <c r="AB48" i="10"/>
  <c r="AB36" i="10" s="1"/>
  <c r="AB79" i="10" s="1"/>
  <c r="AB88" i="10" s="1"/>
  <c r="AA36" i="10"/>
  <c r="AA80" i="10" s="1"/>
  <c r="I8" i="1"/>
  <c r="J25" i="1"/>
  <c r="J24" i="1" s="1"/>
  <c r="AU9" i="9"/>
  <c r="AU13" i="9" s="1"/>
  <c r="K32" i="10"/>
  <c r="H32" i="10" s="1"/>
  <c r="K25" i="1"/>
  <c r="K24" i="1" s="1"/>
  <c r="Q25" i="1"/>
  <c r="Q79" i="1" s="1"/>
  <c r="Q86" i="1" s="1"/>
  <c r="V25" i="1"/>
  <c r="V24" i="1" s="1"/>
  <c r="V79" i="1" s="1"/>
  <c r="V86" i="1" s="1"/>
  <c r="X25" i="1"/>
  <c r="X24" i="1" s="1"/>
  <c r="X79" i="1" s="1"/>
  <c r="X86" i="1" s="1"/>
  <c r="K61" i="10"/>
  <c r="H61" i="10" s="1"/>
  <c r="AS48" i="10"/>
  <c r="AS36" i="10" s="1"/>
  <c r="AS79" i="10" s="1"/>
  <c r="AS88" i="10" s="1"/>
  <c r="Z79" i="10"/>
  <c r="AL48" i="10"/>
  <c r="AL36" i="10" s="1"/>
  <c r="AL79" i="10" s="1"/>
  <c r="P24" i="1"/>
  <c r="P79" i="1"/>
  <c r="P86" i="1" s="1"/>
  <c r="S79" i="1"/>
  <c r="S86" i="1" s="1"/>
  <c r="Z25" i="1"/>
  <c r="Z24" i="1" s="1"/>
  <c r="Z79" i="1" s="1"/>
  <c r="Z86" i="1" s="1"/>
  <c r="M86" i="1"/>
  <c r="AR80" i="10"/>
  <c r="AR79" i="10"/>
  <c r="AR88" i="10" s="1"/>
  <c r="I66" i="10"/>
  <c r="H66" i="10"/>
  <c r="Q24" i="1"/>
  <c r="AS80" i="10"/>
  <c r="N79" i="10"/>
  <c r="I49" i="10"/>
  <c r="M48" i="10"/>
  <c r="M36" i="10" s="1"/>
  <c r="M80" i="10" s="1"/>
  <c r="AJ48" i="10"/>
  <c r="AJ36" i="10" s="1"/>
  <c r="AD36" i="10"/>
  <c r="AD79" i="10" s="1"/>
  <c r="G48" i="10"/>
  <c r="G36" i="10" s="1"/>
  <c r="G79" i="10" s="1"/>
  <c r="X48" i="10"/>
  <c r="I72" i="10"/>
  <c r="AI48" i="10"/>
  <c r="AI36" i="10" s="1"/>
  <c r="AI79" i="10" s="1"/>
  <c r="AI88" i="10" s="1"/>
  <c r="AK48" i="10"/>
  <c r="BA13" i="9"/>
  <c r="AG48" i="10"/>
  <c r="AG36" i="10" s="1"/>
  <c r="O79" i="1"/>
  <c r="AF48" i="10"/>
  <c r="AF36" i="10" s="1"/>
  <c r="I61" i="10"/>
  <c r="N48" i="10"/>
  <c r="N36" i="10" s="1"/>
  <c r="N80" i="10" s="1"/>
  <c r="AO48" i="10"/>
  <c r="AO36" i="10" s="1"/>
  <c r="AO80" i="10" s="1"/>
  <c r="P48" i="10"/>
  <c r="P36" i="10" s="1"/>
  <c r="P80" i="10" s="1"/>
  <c r="M9" i="10"/>
  <c r="M8" i="10" s="1"/>
  <c r="E79" i="10"/>
  <c r="E80" i="10" s="1"/>
  <c r="O79" i="10"/>
  <c r="AK36" i="10"/>
  <c r="Y36" i="10"/>
  <c r="AG80" i="10"/>
  <c r="AG79" i="10"/>
  <c r="AG88" i="10" s="1"/>
  <c r="AU79" i="10"/>
  <c r="AU88" i="10" s="1"/>
  <c r="AC79" i="10"/>
  <c r="AC88" i="10" s="1"/>
  <c r="AC80" i="10"/>
  <c r="X36" i="10"/>
  <c r="X80" i="10" s="1"/>
  <c r="X79" i="10" s="1"/>
  <c r="X88" i="10" s="1"/>
  <c r="L36" i="10"/>
  <c r="AO79" i="10"/>
  <c r="AO88" i="10" s="1"/>
  <c r="AN80" i="10"/>
  <c r="AQ80" i="10"/>
  <c r="AQ79" i="10"/>
  <c r="AQ88" i="10" s="1"/>
  <c r="O80" i="10"/>
  <c r="Q80" i="10"/>
  <c r="Q79" i="10"/>
  <c r="AA79" i="10"/>
  <c r="AA88" i="10" s="1"/>
  <c r="K22" i="10"/>
  <c r="K55" i="10"/>
  <c r="K26" i="10"/>
  <c r="H26" i="10" s="1"/>
  <c r="H49" i="10"/>
  <c r="J48" i="10"/>
  <c r="K37" i="10"/>
  <c r="U79" i="10"/>
  <c r="U88" i="10" s="1"/>
  <c r="AM80" i="10" l="1"/>
  <c r="AM79" i="10"/>
  <c r="AM88" i="10" s="1"/>
  <c r="AE80" i="10"/>
  <c r="AB80" i="10"/>
  <c r="AI80" i="10"/>
  <c r="P79" i="10"/>
  <c r="M79" i="10"/>
  <c r="I86" i="1"/>
  <c r="I79" i="1"/>
  <c r="H22" i="10"/>
  <c r="H21" i="10" s="1"/>
  <c r="H15" i="10"/>
  <c r="H9" i="10" s="1"/>
  <c r="K9" i="10"/>
  <c r="K8" i="10" s="1"/>
  <c r="AF79" i="10"/>
  <c r="AF88" i="10" s="1"/>
  <c r="AF80" i="10"/>
  <c r="H37" i="10"/>
  <c r="I55" i="10"/>
  <c r="H55" i="10"/>
  <c r="Y79" i="10"/>
  <c r="Y88" i="10" s="1"/>
  <c r="Y80" i="10"/>
  <c r="J36" i="10"/>
  <c r="L79" i="10"/>
  <c r="L80" i="10"/>
  <c r="AK79" i="10"/>
  <c r="AK88" i="10" s="1"/>
  <c r="AK80" i="10"/>
  <c r="AJ80" i="10"/>
  <c r="AJ79" i="10"/>
  <c r="AJ88" i="10" s="1"/>
  <c r="K48" i="10"/>
  <c r="H48" i="10" s="1"/>
  <c r="I48" i="10" l="1"/>
  <c r="H8" i="10"/>
  <c r="K36" i="10"/>
  <c r="I36" i="10" s="1"/>
  <c r="J79" i="10"/>
  <c r="J81" i="10" l="1"/>
  <c r="K80" i="10"/>
  <c r="H36" i="10"/>
  <c r="H79" i="10" s="1"/>
  <c r="I79" i="10" s="1"/>
  <c r="K79" i="10"/>
</calcChain>
</file>

<file path=xl/sharedStrings.xml><?xml version="1.0" encoding="utf-8"?>
<sst xmlns="http://schemas.openxmlformats.org/spreadsheetml/2006/main" count="638" uniqueCount="426">
  <si>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</si>
  <si>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</si>
  <si>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</si>
  <si>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</si>
  <si>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</si>
  <si>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</si>
  <si>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</si>
  <si>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</si>
  <si>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</si>
  <si>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</si>
  <si>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</si>
  <si>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</si>
  <si>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</si>
  <si>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</si>
  <si>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</si>
  <si>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</si>
  <si>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</si>
  <si>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</si>
  <si>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</si>
  <si>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</si>
  <si>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</si>
  <si>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</si>
  <si>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</si>
  <si>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</si>
  <si>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</si>
  <si>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</si>
  <si>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</si>
  <si>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</si>
  <si>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</si>
  <si>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</si>
  <si>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</si>
  <si>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</si>
  <si>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</si>
  <si>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</si>
  <si>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</si>
  <si>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</si>
  <si>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</si>
  <si>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</si>
  <si>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</si>
  <si>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</si>
  <si>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</si>
  <si>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</si>
  <si>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</si>
  <si>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</si>
  <si>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</si>
  <si>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</si>
  <si>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</si>
  <si>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</si>
  <si>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</si>
  <si>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</si>
  <si>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</si>
  <si>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</si>
  <si>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</si>
  <si>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</si>
  <si>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</si>
  <si>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</si>
  <si>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</si>
  <si>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</si>
  <si>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</si>
  <si>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</si>
  <si>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</si>
  <si>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</si>
  <si>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</si>
  <si>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</si>
  <si>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</si>
  <si>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</si>
  <si>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</si>
  <si>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</si>
  <si>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</si>
  <si>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</si>
  <si>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</si>
  <si>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</si>
  <si>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</si>
  <si>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</si>
  <si>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</si>
  <si>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</si>
  <si>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</si>
  <si>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</si>
  <si>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</si>
  <si>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</si>
  <si>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</si>
  <si>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</si>
  <si>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</si>
  <si>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</si>
  <si>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</si>
  <si>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</si>
  <si>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</si>
  <si>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</si>
  <si>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</si>
  <si>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</si>
  <si>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</si>
  <si>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</si>
  <si>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</si>
  <si>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</si>
  <si>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</si>
  <si>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</si>
  <si>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</si>
  <si>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</si>
  <si>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</si>
  <si>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</si>
  <si>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</si>
  <si>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</si>
  <si>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</si>
  <si>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</si>
  <si>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</si>
  <si>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</si>
  <si>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</si>
  <si>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</si>
  <si>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</si>
  <si>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</si>
  <si>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</si>
  <si>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</si>
  <si>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</si>
  <si>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</si>
  <si>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</si>
  <si>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</si>
  <si>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</si>
  <si>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</si>
  <si>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</si>
  <si>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</si>
  <si>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</si>
  <si>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</si>
  <si>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</si>
  <si>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</si>
  <si>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</si>
  <si>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</si>
  <si>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</si>
  <si>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</si>
  <si>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</si>
  <si>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</si>
  <si>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</si>
  <si>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</si>
  <si>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</si>
  <si>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</si>
  <si>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</si>
  <si>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</si>
  <si>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</si>
  <si>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</si>
  <si>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</si>
  <si>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</si>
  <si>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</si>
  <si>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</si>
  <si>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</si>
  <si>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</si>
  <si>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</si>
  <si>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</si>
  <si>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</si>
  <si>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</si>
  <si>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</si>
  <si>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</si>
  <si>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</si>
  <si>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</si>
  <si>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</si>
  <si>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</si>
  <si>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</si>
  <si>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</si>
  <si>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</si>
  <si>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</si>
  <si>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</si>
  <si>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</si>
  <si>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</si>
  <si>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</si>
  <si>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</si>
  <si>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</si>
  <si>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</si>
  <si>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</si>
  <si>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</si>
  <si>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</si>
  <si>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</si>
  <si>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</si>
  <si>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</si>
  <si>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</si>
  <si>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</si>
  <si>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</si>
  <si>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</si>
  <si>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</si>
  <si>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</si>
  <si>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</si>
  <si>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</si>
  <si>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</si>
  <si>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</si>
  <si>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</si>
  <si>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</si>
  <si>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</si>
  <si>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</si>
  <si>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</si>
  <si>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</si>
  <si>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</si>
  <si>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</si>
  <si>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</si>
  <si>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</si>
  <si>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</si>
  <si>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</si>
  <si>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</si>
  <si>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</si>
  <si>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</si>
  <si>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</si>
  <si>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</si>
  <si>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</si>
  <si>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</si>
  <si>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</si>
  <si>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</si>
  <si>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</si>
  <si>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</si>
  <si>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</si>
  <si>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</si>
  <si>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</si>
  <si>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</si>
  <si>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</si>
  <si>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</si>
  <si>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</si>
  <si>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</si>
  <si>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24  30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</si>
  <si>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</si>
  <si>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</si>
  <si>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</si>
  <si>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</si>
  <si>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</si>
  <si>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</si>
  <si>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</si>
  <si>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</si>
  <si>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</si>
  <si>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</si>
  <si>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</si>
  <si>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</si>
  <si>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</si>
  <si>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</si>
  <si>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</si>
  <si>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</si>
  <si>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</si>
  <si>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</si>
  <si>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</si>
  <si>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</si>
  <si>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</si>
  <si>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Курсовые работы</t>
  </si>
  <si>
    <t>Всего по практике (часов)</t>
  </si>
  <si>
    <t>Максимальная</t>
  </si>
  <si>
    <t>Самостоятельная работа</t>
  </si>
  <si>
    <t>Обязательная аудиторная нагрузка</t>
  </si>
  <si>
    <t>Всего занятий</t>
  </si>
  <si>
    <t>в т.ч.</t>
  </si>
  <si>
    <t>лекций, семинаров, уроков</t>
  </si>
  <si>
    <t>лабораторных и практических занятий</t>
  </si>
  <si>
    <t>Курсовых работ (проектов)</t>
  </si>
  <si>
    <t xml:space="preserve">Учебная нагрузка обучающихся  (в часах) </t>
  </si>
  <si>
    <t>сем</t>
  </si>
  <si>
    <t>Распределение обязательной нагрузки и практик по курсам и семестрам (часов в семестр)</t>
  </si>
  <si>
    <t>П.00</t>
  </si>
  <si>
    <t>ПМ.00</t>
  </si>
  <si>
    <t>ПМ.01</t>
  </si>
  <si>
    <t>МДК.01.01</t>
  </si>
  <si>
    <t>Учебная практика</t>
  </si>
  <si>
    <t>ПМ.02</t>
  </si>
  <si>
    <t>МДК.02.01</t>
  </si>
  <si>
    <t>ПМ.03</t>
  </si>
  <si>
    <t>МДК.03.01</t>
  </si>
  <si>
    <t>ПМ.04</t>
  </si>
  <si>
    <t>МДК.04.01</t>
  </si>
  <si>
    <t>ПМ.05</t>
  </si>
  <si>
    <t>МДК.05.01</t>
  </si>
  <si>
    <t>ПП.05</t>
  </si>
  <si>
    <t>Производственная практика</t>
  </si>
  <si>
    <t>6**</t>
  </si>
  <si>
    <t>8**</t>
  </si>
  <si>
    <t>ПП.04</t>
  </si>
  <si>
    <t>Профессиональные модули</t>
  </si>
  <si>
    <t>4**</t>
  </si>
  <si>
    <t>ВСЕГО (без практики и общеобразовательной подготовки)</t>
  </si>
  <si>
    <t xml:space="preserve">Итого по практике,                                                                                      в том числе:                                                                                                                 </t>
  </si>
  <si>
    <t>рассредоточенная практика</t>
  </si>
  <si>
    <t>концентрированная практика</t>
  </si>
  <si>
    <t>ПДП.00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</si>
  <si>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</si>
  <si>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</si>
  <si>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</si>
  <si>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</si>
  <si>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</si>
  <si>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</si>
  <si>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</si>
  <si>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</si>
  <si>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</si>
  <si>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</si>
  <si>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Инженерная графика</t>
  </si>
  <si>
    <t>Техническая механика</t>
  </si>
  <si>
    <t>Основы электротехники</t>
  </si>
  <si>
    <t>Основы геодезии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</si>
  <si>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</si>
  <si>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</si>
  <si>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</si>
  <si>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МДК.01.02</t>
  </si>
  <si>
    <t>МДК.02.02</t>
  </si>
  <si>
    <t>Выполнение технологических процессов при строительстве,  эксплуатации и реконструкции строительных объектов</t>
  </si>
  <si>
    <t>Организация технологических процессов при строительстве, эксплуатации и реконструкции строительных объектов</t>
  </si>
  <si>
    <t>Учет и контроль технологических процессов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</si>
  <si>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</si>
  <si>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Организация видов работ при эксплуатации и реконструкции строительных объектов</t>
  </si>
  <si>
    <t>7**</t>
  </si>
  <si>
    <t>МДК.04.02</t>
  </si>
  <si>
    <t>Эксплуатация зданий</t>
  </si>
  <si>
    <t>Реконструкция зданий</t>
  </si>
  <si>
    <t>УП.04</t>
  </si>
  <si>
    <t>МДК.05.02</t>
  </si>
  <si>
    <t>Выполнение работ по профессиям рабочих:                                                          16671 Плотник;                                                      19727 Штукатур</t>
  </si>
  <si>
    <t>Технология выполнения плотничных работ</t>
  </si>
  <si>
    <t xml:space="preserve">Технология выполнения штукатурных работ 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</si>
  <si>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</si>
  <si>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</si>
  <si>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</si>
  <si>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</si>
  <si>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</si>
  <si>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</si>
  <si>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</si>
  <si>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</si>
  <si>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</si>
  <si>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</si>
  <si>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</si>
  <si>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>Общий гуманитарный и социально-экономический учебный цикл</t>
  </si>
  <si>
    <t xml:space="preserve"> Математический и общий естественнонаучный учебный цикл </t>
  </si>
  <si>
    <t>Профессиональный учебный цикл</t>
  </si>
  <si>
    <t xml:space="preserve">  Изучаемых дисциплин и МДК в семестре </t>
  </si>
  <si>
    <t>Учебная практика (Плотник)</t>
  </si>
  <si>
    <t>Учебная практика (Штукатур)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</si>
  <si>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</si>
  <si>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</si>
  <si>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</si>
  <si>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</si>
  <si>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</si>
  <si>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</si>
  <si>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</si>
  <si>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</si>
  <si>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</si>
  <si>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</si>
  <si>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</si>
  <si>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</si>
  <si>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</si>
  <si>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</si>
  <si>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</si>
  <si>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 xml:space="preserve">Математика </t>
  </si>
  <si>
    <t>ОУД.00</t>
  </si>
  <si>
    <t>ИП</t>
  </si>
  <si>
    <t>Индивидуальный проект</t>
  </si>
  <si>
    <t>/А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</si>
  <si>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</si>
  <si>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</si>
  <si>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</si>
  <si>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Общие сведения об инженерных сетях территорий и зданий</t>
  </si>
  <si>
    <t>УП.02</t>
  </si>
  <si>
    <t>УП.03</t>
  </si>
  <si>
    <t>УП.05.01</t>
  </si>
  <si>
    <t>УП.05.02</t>
  </si>
  <si>
    <t xml:space="preserve">Всего часов </t>
  </si>
  <si>
    <t>Основы предпринимательства и финансовой грамотности</t>
  </si>
  <si>
    <t>16,7 недель</t>
  </si>
  <si>
    <t>22,3 недели</t>
  </si>
  <si>
    <t>ВСЕГО (без практики )</t>
  </si>
  <si>
    <t>16,3 недели (12,3)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</si>
  <si>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</si>
  <si>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</si>
  <si>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</si>
  <si>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</si>
  <si>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</si>
  <si>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</si>
  <si>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</si>
  <si>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</si>
  <si>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</si>
  <si>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</si>
  <si>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</si>
  <si>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Управление деятельностью структурных подразделений при выполнении строительно-монтажных работ, эксплуатации и реконструкции зданий и сооружений</t>
  </si>
  <si>
    <t>Промежуточная аттестация (экзамены)</t>
  </si>
  <si>
    <t>Промежуточная аттестация (консультации)</t>
  </si>
  <si>
    <t>ЭК.05</t>
  </si>
  <si>
    <t>ЭК.01</t>
  </si>
  <si>
    <t>ЭК.02</t>
  </si>
  <si>
    <t>ЭК.04</t>
  </si>
  <si>
    <t>ОУДБ.10</t>
  </si>
  <si>
    <t>ОУДБ.11</t>
  </si>
  <si>
    <t>ИП.00</t>
  </si>
  <si>
    <t xml:space="preserve">Общеобразовательный цикл </t>
  </si>
  <si>
    <t>Обязательные учебные предметы</t>
  </si>
  <si>
    <t>Экзамен по модулю</t>
  </si>
  <si>
    <t>Квалификационный экзамен</t>
  </si>
  <si>
    <t>ОУДУ.01</t>
  </si>
  <si>
    <t>ОУДУ.02</t>
  </si>
  <si>
    <t>ОУДУ.00</t>
  </si>
  <si>
    <t>Обязательные учебные предметы с увеличенным объемом на освоение содержания</t>
  </si>
  <si>
    <t xml:space="preserve"> профессионально-ориентированное содержание</t>
  </si>
  <si>
    <t>Основы безопасности и защиты
Родины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</si>
  <si>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</si>
  <si>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</si>
  <si>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</si>
  <si>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</si>
  <si>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</si>
  <si>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</si>
  <si>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</si>
  <si>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</si>
  <si>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</si>
  <si>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</si>
  <si>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</si>
  <si>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</si>
  <si>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</si>
  <si>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</si>
  <si>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</si>
  <si>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</si>
  <si>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</si>
  <si>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</si>
  <si>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</si>
  <si>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</si>
  <si>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</si>
  <si>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</si>
  <si>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</si>
  <si>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</si>
  <si>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</si>
  <si>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</si>
  <si>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</si>
  <si>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</si>
  <si>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</si>
  <si>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</si>
  <si>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</si>
  <si>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</si>
  <si>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</si>
  <si>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</si>
  <si>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</si>
  <si>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</si>
  <si>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</si>
  <si>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</si>
  <si>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 xml:space="preserve"> Государственная итоговая аттестация проводится в форме демонстрационного экзамена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</si>
</sst>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8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277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NumberFormat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47" fillId="0" borderId="0" xfId="0" applyFont="1" applyAlignment="1">
      <alignment horizontal="left" vertical="top" wrapText="1"/>
    </xf>
    <xf numFmtId="0" fontId="47" fillId="0" borderId="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39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0" fillId="0" borderId="0" xfId="0" applyFont="1" applyAlignment="1">
      <alignment horizontal="left" vertical="top"/>
    </xf>
    <xf numFmtId="0" fontId="31" fillId="0" borderId="0" xfId="0" applyFont="1" applyAlignment="1">
      <alignment horizontal="right" vertical="top"/>
    </xf>
    <xf numFmtId="0" fontId="32" fillId="0" borderId="0" xfId="0" applyFont="1" applyAlignment="1">
      <alignment horizontal="left" vertical="top"/>
    </xf>
    <xf numFmtId="0" fontId="47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165" fontId="57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165" fontId="5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165" fontId="69" fillId="0" borderId="0" xfId="0" applyNumberFormat="1" applyFont="1" applyFill="1" applyAlignment="1">
      <alignment horizontal="center"/>
    </xf>
    <xf numFmtId="0" fontId="0" fillId="0" borderId="0" xfId="0" applyFill="1"/>
    <xf numFmtId="0" fontId="70" fillId="0" borderId="0" xfId="0" applyFont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0" fillId="0" borderId="0" xfId="0" applyFont="1" applyBorder="1"/>
    <xf numFmtId="0" fontId="15" fillId="12" borderId="0" xfId="0" applyFont="1" applyFill="1"/>
    <xf numFmtId="0" fontId="71" fillId="12" borderId="0" xfId="0" applyFont="1" applyFill="1" applyBorder="1" applyAlignment="1">
      <alignment horizontal="centerContinuous" vertical="center" wrapText="1"/>
    </xf>
    <xf numFmtId="0" fontId="15" fillId="12" borderId="5" xfId="0" applyFont="1" applyFill="1" applyBorder="1"/>
    <xf numFmtId="0" fontId="31" fillId="12" borderId="7" xfId="0" quotePrefix="1" applyFont="1" applyFill="1" applyBorder="1" applyAlignment="1">
      <alignment horizontal="center" vertical="center"/>
    </xf>
    <xf numFmtId="0" fontId="31" fillId="12" borderId="10" xfId="0" quotePrefix="1" applyFont="1" applyFill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/>
    </xf>
    <xf numFmtId="0" fontId="31" fillId="12" borderId="41" xfId="0" quotePrefix="1" applyFont="1" applyFill="1" applyBorder="1" applyAlignment="1">
      <alignment horizontal="center" vertical="center"/>
    </xf>
    <xf numFmtId="0" fontId="31" fillId="12" borderId="40" xfId="0" quotePrefix="1" applyFont="1" applyFill="1" applyBorder="1" applyAlignment="1">
      <alignment horizontal="center" vertical="center"/>
    </xf>
    <xf numFmtId="0" fontId="31" fillId="12" borderId="47" xfId="0" quotePrefix="1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wrapText="1"/>
    </xf>
    <xf numFmtId="0" fontId="15" fillId="12" borderId="0" xfId="0" applyFont="1" applyFill="1" applyBorder="1"/>
    <xf numFmtId="0" fontId="15" fillId="12" borderId="54" xfId="0" applyFont="1" applyFill="1" applyBorder="1" applyAlignment="1">
      <alignment horizontal="center" vertical="center"/>
    </xf>
    <xf numFmtId="0" fontId="15" fillId="12" borderId="57" xfId="0" quotePrefix="1" applyFont="1" applyFill="1" applyBorder="1" applyAlignment="1">
      <alignment horizontal="center" vertical="center"/>
    </xf>
    <xf numFmtId="0" fontId="15" fillId="12" borderId="23" xfId="0" quotePrefix="1" applyFont="1" applyFill="1" applyBorder="1" applyAlignment="1">
      <alignment horizontal="center" vertical="center"/>
    </xf>
    <xf numFmtId="0" fontId="15" fillId="12" borderId="9" xfId="0" quotePrefix="1" applyFont="1" applyFill="1" applyBorder="1" applyAlignment="1">
      <alignment horizontal="center" vertical="center"/>
    </xf>
    <xf numFmtId="0" fontId="15" fillId="12" borderId="54" xfId="0" quotePrefix="1" applyFont="1" applyFill="1" applyBorder="1" applyAlignment="1">
      <alignment horizontal="center" vertical="center"/>
    </xf>
    <xf numFmtId="0" fontId="31" fillId="12" borderId="54" xfId="0" quotePrefix="1" applyFont="1" applyFill="1" applyBorder="1" applyAlignment="1">
      <alignment horizontal="center" vertical="center"/>
    </xf>
    <xf numFmtId="0" fontId="31" fillId="12" borderId="44" xfId="0" quotePrefix="1" applyFont="1" applyFill="1" applyBorder="1" applyAlignment="1">
      <alignment horizontal="center" vertical="center"/>
    </xf>
    <xf numFmtId="0" fontId="31" fillId="12" borderId="62" xfId="0" quotePrefix="1" applyFont="1" applyFill="1" applyBorder="1" applyAlignment="1">
      <alignment horizontal="center" vertical="center"/>
    </xf>
    <xf numFmtId="0" fontId="15" fillId="12" borderId="30" xfId="0" quotePrefix="1" applyFont="1" applyFill="1" applyBorder="1" applyAlignment="1">
      <alignment horizontal="center" vertical="center"/>
    </xf>
    <xf numFmtId="0" fontId="15" fillId="12" borderId="52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31" fillId="12" borderId="30" xfId="0" quotePrefix="1" applyFont="1" applyFill="1" applyBorder="1" applyAlignment="1">
      <alignment horizontal="center" vertical="center"/>
    </xf>
    <xf numFmtId="0" fontId="31" fillId="12" borderId="52" xfId="0" quotePrefix="1" applyFont="1" applyFill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/>
    </xf>
    <xf numFmtId="0" fontId="15" fillId="12" borderId="64" xfId="0" quotePrefix="1" applyFont="1" applyFill="1" applyBorder="1" applyAlignment="1">
      <alignment horizontal="center" vertical="center"/>
    </xf>
    <xf numFmtId="0" fontId="15" fillId="12" borderId="65" xfId="0" quotePrefix="1" applyFont="1" applyFill="1" applyBorder="1" applyAlignment="1">
      <alignment horizontal="center" vertical="center"/>
    </xf>
    <xf numFmtId="0" fontId="15" fillId="12" borderId="63" xfId="0" quotePrefix="1" applyFont="1" applyFill="1" applyBorder="1" applyAlignment="1">
      <alignment horizontal="center" vertical="center"/>
    </xf>
    <xf numFmtId="0" fontId="15" fillId="12" borderId="65" xfId="0" applyFont="1" applyFill="1" applyBorder="1" applyAlignment="1">
      <alignment horizontal="center" vertical="center"/>
    </xf>
    <xf numFmtId="0" fontId="31" fillId="12" borderId="60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31" fillId="12" borderId="36" xfId="0" quotePrefix="1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31" fillId="12" borderId="60" xfId="0" quotePrefix="1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 wrapText="1"/>
    </xf>
    <xf numFmtId="0" fontId="31" fillId="12" borderId="55" xfId="0" quotePrefix="1" applyFont="1" applyFill="1" applyBorder="1" applyAlignment="1">
      <alignment horizontal="center" vertical="center"/>
    </xf>
    <xf numFmtId="0" fontId="31" fillId="12" borderId="43" xfId="0" quotePrefix="1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60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31" fillId="12" borderId="51" xfId="0" quotePrefix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15" fillId="12" borderId="57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left" vertical="center" wrapText="1"/>
    </xf>
    <xf numFmtId="0" fontId="32" fillId="12" borderId="23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66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left" vertical="center" wrapText="1"/>
    </xf>
    <xf numFmtId="0" fontId="15" fillId="12" borderId="15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64" xfId="0" applyFont="1" applyFill="1" applyBorder="1" applyAlignment="1">
      <alignment horizontal="center" vertical="center"/>
    </xf>
    <xf numFmtId="0" fontId="15" fillId="12" borderId="64" xfId="0" applyFont="1" applyFill="1" applyBorder="1" applyAlignment="1">
      <alignment horizontal="center" vertical="center" wrapText="1"/>
    </xf>
    <xf numFmtId="16" fontId="15" fillId="12" borderId="65" xfId="0" applyNumberFormat="1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left" vertical="center" wrapText="1"/>
    </xf>
    <xf numFmtId="0" fontId="15" fillId="12" borderId="36" xfId="0" applyFont="1" applyFill="1" applyBorder="1" applyAlignment="1">
      <alignment horizontal="center" vertical="center"/>
    </xf>
    <xf numFmtId="16" fontId="15" fillId="12" borderId="55" xfId="0" applyNumberFormat="1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15" fillId="12" borderId="6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32" fillId="12" borderId="7" xfId="0" applyFont="1" applyFill="1" applyBorder="1" applyAlignment="1">
      <alignment horizontal="center" vertical="center"/>
    </xf>
    <xf numFmtId="0" fontId="32" fillId="12" borderId="47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vertical="center" wrapText="1"/>
    </xf>
    <xf numFmtId="0" fontId="15" fillId="12" borderId="57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vertical="center" wrapText="1"/>
    </xf>
    <xf numFmtId="0" fontId="31" fillId="12" borderId="41" xfId="0" applyFont="1" applyFill="1" applyBorder="1" applyAlignment="1">
      <alignment vertical="center" wrapText="1"/>
    </xf>
    <xf numFmtId="0" fontId="15" fillId="12" borderId="0" xfId="0" applyFont="1" applyFill="1" applyBorder="1" applyAlignment="1">
      <alignment vertical="center" wrapText="1"/>
    </xf>
    <xf numFmtId="0" fontId="15" fillId="12" borderId="6" xfId="0" applyFont="1" applyFill="1" applyBorder="1"/>
    <xf numFmtId="0" fontId="15" fillId="12" borderId="45" xfId="0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vertical="center" wrapText="1"/>
    </xf>
    <xf numFmtId="0" fontId="15" fillId="12" borderId="46" xfId="0" applyFont="1" applyFill="1" applyBorder="1" applyAlignment="1">
      <alignment horizontal="center" vertical="center"/>
    </xf>
    <xf numFmtId="0" fontId="15" fillId="12" borderId="8" xfId="0" applyFont="1" applyFill="1" applyBorder="1"/>
    <xf numFmtId="0" fontId="15" fillId="12" borderId="7" xfId="0" applyFont="1" applyFill="1" applyBorder="1"/>
    <xf numFmtId="0" fontId="15" fillId="12" borderId="41" xfId="0" applyFont="1" applyFill="1" applyBorder="1" applyAlignment="1">
      <alignment horizontal="center" vertical="center"/>
    </xf>
    <xf numFmtId="0" fontId="15" fillId="12" borderId="57" xfId="0" applyFont="1" applyFill="1" applyBorder="1"/>
    <xf numFmtId="0" fontId="31" fillId="12" borderId="55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31" fillId="12" borderId="57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center" vertical="center"/>
    </xf>
    <xf numFmtId="0" fontId="31" fillId="12" borderId="52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vertical="center" wrapText="1"/>
    </xf>
    <xf numFmtId="0" fontId="15" fillId="12" borderId="10" xfId="0" applyFont="1" applyFill="1" applyBorder="1" applyAlignment="1">
      <alignment horizontal="center" vertical="center"/>
    </xf>
    <xf numFmtId="0" fontId="31" fillId="12" borderId="47" xfId="0" applyNumberFormat="1" applyFont="1" applyFill="1" applyBorder="1" applyAlignment="1">
      <alignment horizontal="center" vertical="center"/>
    </xf>
    <xf numFmtId="0" fontId="31" fillId="12" borderId="7" xfId="0" applyNumberFormat="1" applyFont="1" applyFill="1" applyBorder="1" applyAlignment="1">
      <alignment horizontal="center" vertical="center"/>
    </xf>
    <xf numFmtId="0" fontId="31" fillId="12" borderId="41" xfId="0" applyNumberFormat="1" applyFont="1" applyFill="1" applyBorder="1" applyAlignment="1">
      <alignment horizontal="center" vertical="center"/>
    </xf>
    <xf numFmtId="1" fontId="31" fillId="12" borderId="52" xfId="0" applyNumberFormat="1" applyFont="1" applyFill="1" applyBorder="1" applyAlignment="1">
      <alignment horizontal="center" vertical="center"/>
    </xf>
    <xf numFmtId="1" fontId="31" fillId="12" borderId="30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/>
    </xf>
    <xf numFmtId="0" fontId="31" fillId="12" borderId="3" xfId="0" applyFont="1" applyFill="1" applyBorder="1" applyAlignment="1">
      <alignment horizontal="center"/>
    </xf>
    <xf numFmtId="0" fontId="31" fillId="12" borderId="49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/>
    </xf>
    <xf numFmtId="0" fontId="31" fillId="12" borderId="5" xfId="0" applyFont="1" applyFill="1" applyBorder="1"/>
    <xf numFmtId="0" fontId="31" fillId="12" borderId="21" xfId="0" applyFont="1" applyFill="1" applyBorder="1"/>
    <xf numFmtId="0" fontId="26" fillId="12" borderId="15" xfId="0" applyFont="1" applyFill="1" applyBorder="1" applyAlignment="1"/>
    <xf numFmtId="0" fontId="26" fillId="12" borderId="52" xfId="0" applyFont="1" applyFill="1" applyBorder="1" applyAlignment="1"/>
    <xf numFmtId="0" fontId="31" fillId="12" borderId="15" xfId="0" applyFont="1" applyFill="1" applyBorder="1" applyAlignment="1"/>
    <xf numFmtId="0" fontId="31" fillId="12" borderId="52" xfId="0" applyFont="1" applyFill="1" applyBorder="1" applyAlignment="1"/>
    <xf numFmtId="0" fontId="31" fillId="12" borderId="69" xfId="0" applyFont="1" applyFill="1" applyBorder="1" applyAlignment="1"/>
    <xf numFmtId="0" fontId="26" fillId="12" borderId="63" xfId="0" applyFont="1" applyFill="1" applyBorder="1" applyAlignment="1"/>
    <xf numFmtId="0" fontId="26" fillId="12" borderId="65" xfId="0" applyFont="1" applyFill="1" applyBorder="1" applyAlignment="1"/>
    <xf numFmtId="0" fontId="31" fillId="12" borderId="29" xfId="0" applyFont="1" applyFill="1" applyBorder="1"/>
    <xf numFmtId="0" fontId="31" fillId="12" borderId="60" xfId="0" applyFont="1" applyFill="1" applyBorder="1"/>
    <xf numFmtId="0" fontId="15" fillId="12" borderId="21" xfId="0" applyFont="1" applyFill="1" applyBorder="1"/>
    <xf numFmtId="0" fontId="15" fillId="12" borderId="71" xfId="0" applyFont="1" applyFill="1" applyBorder="1" applyAlignment="1">
      <alignment vertical="center" wrapText="1"/>
    </xf>
    <xf numFmtId="0" fontId="15" fillId="12" borderId="25" xfId="0" applyFont="1" applyFill="1" applyBorder="1"/>
    <xf numFmtId="0" fontId="32" fillId="12" borderId="2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vertical="center" wrapText="1"/>
    </xf>
    <xf numFmtId="0" fontId="15" fillId="12" borderId="36" xfId="0" applyFont="1" applyFill="1" applyBorder="1"/>
    <xf numFmtId="0" fontId="31" fillId="12" borderId="25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center" vertical="center"/>
    </xf>
    <xf numFmtId="0" fontId="31" fillId="12" borderId="65" xfId="0" applyFont="1" applyFill="1" applyBorder="1" applyAlignment="1">
      <alignment horizontal="center" vertical="center"/>
    </xf>
    <xf numFmtId="0" fontId="26" fillId="12" borderId="21" xfId="0" applyFont="1" applyFill="1" applyBorder="1" applyAlignment="1"/>
    <xf numFmtId="0" fontId="35" fillId="0" borderId="0" xfId="1" applyFont="1" applyAlignment="1"/>
    <xf numFmtId="0" fontId="38" fillId="0" borderId="0" xfId="1" applyFont="1" applyAlignment="1"/>
    <xf numFmtId="0" fontId="40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72" fillId="0" borderId="0" xfId="1" applyFont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15" fillId="12" borderId="21" xfId="0" applyFont="1" applyFill="1" applyBorder="1" applyAlignment="1">
      <alignment wrapText="1"/>
    </xf>
    <xf numFmtId="0" fontId="73" fillId="0" borderId="0" xfId="0" applyFont="1" applyBorder="1" applyAlignment="1">
      <alignment horizontal="center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" xfId="0" quotePrefix="1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vertical="center" wrapText="1"/>
    </xf>
    <xf numFmtId="0" fontId="32" fillId="12" borderId="54" xfId="0" applyFont="1" applyFill="1" applyBorder="1" applyAlignment="1">
      <alignment horizontal="center" vertical="center"/>
    </xf>
    <xf numFmtId="0" fontId="32" fillId="12" borderId="62" xfId="0" applyFont="1" applyFill="1" applyBorder="1" applyAlignment="1">
      <alignment horizontal="center" vertical="center"/>
    </xf>
    <xf numFmtId="1" fontId="31" fillId="12" borderId="62" xfId="0" applyNumberFormat="1" applyFont="1" applyFill="1" applyBorder="1" applyAlignment="1">
      <alignment horizontal="center" vertical="center"/>
    </xf>
    <xf numFmtId="0" fontId="32" fillId="12" borderId="54" xfId="0" applyNumberFormat="1" applyFont="1" applyFill="1" applyBorder="1" applyAlignment="1">
      <alignment horizontal="center" vertical="center"/>
    </xf>
    <xf numFmtId="0" fontId="15" fillId="12" borderId="10" xfId="0" applyFont="1" applyFill="1" applyBorder="1"/>
    <xf numFmtId="0" fontId="31" fillId="12" borderId="61" xfId="0" applyFont="1" applyFill="1" applyBorder="1" applyAlignment="1">
      <alignment horizontal="left" vertical="center" wrapText="1"/>
    </xf>
    <xf numFmtId="0" fontId="15" fillId="12" borderId="71" xfId="0" applyFont="1" applyFill="1" applyBorder="1" applyAlignment="1">
      <alignment horizontal="center" vertical="center"/>
    </xf>
    <xf numFmtId="0" fontId="32" fillId="12" borderId="6" xfId="0" applyFont="1" applyFill="1" applyBorder="1" applyAlignment="1">
      <alignment horizontal="center" vertical="center" wrapText="1"/>
    </xf>
    <xf numFmtId="0" fontId="31" fillId="12" borderId="10" xfId="0" quotePrefix="1" applyFont="1" applyFill="1" applyBorder="1" applyAlignment="1">
      <alignment horizontal="center" vertical="center"/>
    </xf>
    <xf numFmtId="0" fontId="31" fillId="12" borderId="49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32" fillId="12" borderId="30" xfId="0" applyFont="1" applyFill="1" applyBorder="1" applyAlignment="1">
      <alignment horizontal="center" vertical="center"/>
    </xf>
    <xf numFmtId="0" fontId="32" fillId="12" borderId="60" xfId="0" applyFont="1" applyFill="1" applyBorder="1" applyAlignment="1">
      <alignment horizontal="center" vertical="center"/>
    </xf>
    <xf numFmtId="0" fontId="31" fillId="12" borderId="5" xfId="0" applyFont="1" applyFill="1" applyBorder="1" applyAlignment="1"/>
    <xf numFmtId="0" fontId="31" fillId="12" borderId="47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76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15" fillId="12" borderId="15" xfId="0" quotePrefix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left" vertical="center" wrapText="1"/>
    </xf>
    <xf numFmtId="0" fontId="15" fillId="12" borderId="52" xfId="0" applyFont="1" applyFill="1" applyBorder="1" applyAlignment="1">
      <alignment horizontal="left" vertical="center" wrapText="1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15" fillId="12" borderId="2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12" borderId="13" xfId="0" quotePrefix="1" applyFont="1" applyFill="1" applyBorder="1" applyAlignment="1">
      <alignment horizontal="center" vertical="center"/>
    </xf>
    <xf numFmtId="0" fontId="15" fillId="12" borderId="16" xfId="0" quotePrefix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31" fillId="12" borderId="51" xfId="0" applyFont="1" applyFill="1" applyBorder="1" applyAlignment="1">
      <alignment horizontal="center" vertical="center"/>
    </xf>
    <xf numFmtId="0" fontId="15" fillId="12" borderId="69" xfId="0" quotePrefix="1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center"/>
    </xf>
    <xf numFmtId="0" fontId="15" fillId="12" borderId="14" xfId="0" quotePrefix="1" applyFont="1" applyFill="1" applyBorder="1" applyAlignment="1">
      <alignment horizontal="center" vertical="center"/>
    </xf>
    <xf numFmtId="0" fontId="31" fillId="12" borderId="74" xfId="0" quotePrefix="1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/>
    </xf>
    <xf numFmtId="0" fontId="31" fillId="12" borderId="63" xfId="0" applyFont="1" applyFill="1" applyBorder="1" applyAlignment="1">
      <alignment horizontal="center" vertical="center"/>
    </xf>
    <xf numFmtId="0" fontId="31" fillId="12" borderId="76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left" vertical="center" wrapText="1"/>
    </xf>
    <xf numFmtId="0" fontId="15" fillId="12" borderId="27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31" fillId="12" borderId="76" xfId="0" quotePrefix="1" applyFont="1" applyFill="1" applyBorder="1" applyAlignment="1">
      <alignment horizontal="center" vertical="center"/>
    </xf>
    <xf numFmtId="0" fontId="15" fillId="12" borderId="7" xfId="0" quotePrefix="1" applyFont="1" applyFill="1" applyBorder="1" applyAlignment="1">
      <alignment horizontal="center" vertical="center"/>
    </xf>
    <xf numFmtId="0" fontId="15" fillId="12" borderId="41" xfId="0" quotePrefix="1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left" vertical="center" wrapText="1"/>
    </xf>
    <xf numFmtId="0" fontId="15" fillId="12" borderId="33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 wrapText="1"/>
    </xf>
    <xf numFmtId="0" fontId="15" fillId="12" borderId="56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/>
    <xf numFmtId="0" fontId="31" fillId="12" borderId="22" xfId="0" applyFont="1" applyFill="1" applyBorder="1" applyAlignment="1">
      <alignment horizontal="center" vertical="center"/>
    </xf>
    <xf numFmtId="0" fontId="31" fillId="12" borderId="4" xfId="0" quotePrefix="1" applyFont="1" applyFill="1" applyBorder="1" applyAlignment="1">
      <alignment horizontal="center" vertical="center"/>
    </xf>
    <xf numFmtId="0" fontId="15" fillId="12" borderId="62" xfId="0" quotePrefix="1" applyFont="1" applyFill="1" applyBorder="1" applyAlignment="1">
      <alignment horizontal="center" vertical="center"/>
    </xf>
    <xf numFmtId="0" fontId="15" fillId="12" borderId="47" xfId="0" quotePrefix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left" vertical="center" wrapText="1"/>
    </xf>
    <xf numFmtId="0" fontId="71" fillId="12" borderId="0" xfId="0" quotePrefix="1" applyFont="1" applyFill="1" applyBorder="1" applyAlignment="1">
      <alignment horizontal="center" vertical="center"/>
    </xf>
    <xf numFmtId="0" fontId="71" fillId="12" borderId="6" xfId="0" quotePrefix="1" applyFont="1" applyFill="1" applyBorder="1" applyAlignment="1">
      <alignment horizontal="center" vertical="center"/>
    </xf>
    <xf numFmtId="0" fontId="71" fillId="12" borderId="21" xfId="0" quotePrefix="1" applyFont="1" applyFill="1" applyBorder="1" applyAlignment="1">
      <alignment horizontal="center" vertical="center"/>
    </xf>
    <xf numFmtId="0" fontId="71" fillId="12" borderId="25" xfId="0" quotePrefix="1" applyFont="1" applyFill="1" applyBorder="1" applyAlignment="1">
      <alignment horizontal="center" vertical="center"/>
    </xf>
    <xf numFmtId="0" fontId="71" fillId="12" borderId="18" xfId="0" quotePrefix="1" applyFont="1" applyFill="1" applyBorder="1" applyAlignment="1">
      <alignment horizontal="center" vertical="center"/>
    </xf>
    <xf numFmtId="0" fontId="15" fillId="12" borderId="18" xfId="0" quotePrefix="1" applyFont="1" applyFill="1" applyBorder="1" applyAlignment="1">
      <alignment horizontal="center" vertical="center"/>
    </xf>
    <xf numFmtId="0" fontId="71" fillId="12" borderId="19" xfId="0" quotePrefix="1" applyFont="1" applyFill="1" applyBorder="1" applyAlignment="1">
      <alignment horizontal="center" vertical="center"/>
    </xf>
    <xf numFmtId="0" fontId="32" fillId="12" borderId="72" xfId="0" applyFont="1" applyFill="1" applyBorder="1" applyAlignment="1">
      <alignment horizontal="center" vertical="center"/>
    </xf>
    <xf numFmtId="0" fontId="32" fillId="12" borderId="73" xfId="0" applyFont="1" applyFill="1" applyBorder="1" applyAlignment="1">
      <alignment horizontal="left" vertical="center" wrapText="1"/>
    </xf>
    <xf numFmtId="0" fontId="32" fillId="12" borderId="51" xfId="0" quotePrefix="1" applyFont="1" applyFill="1" applyBorder="1" applyAlignment="1">
      <alignment horizontal="center" vertical="center"/>
    </xf>
    <xf numFmtId="0" fontId="32" fillId="12" borderId="74" xfId="0" quotePrefix="1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31" fillId="12" borderId="61" xfId="0" applyFont="1" applyFill="1" applyBorder="1" applyAlignment="1">
      <alignment horizontal="center" vertical="center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left" vertical="center"/>
    </xf>
    <xf numFmtId="0" fontId="31" fillId="12" borderId="73" xfId="0" applyFont="1" applyFill="1" applyBorder="1" applyAlignment="1">
      <alignment horizontal="left" vertical="center" wrapText="1"/>
    </xf>
    <xf numFmtId="0" fontId="32" fillId="12" borderId="10" xfId="0" applyFont="1" applyFill="1" applyBorder="1" applyAlignment="1">
      <alignment vertical="center" wrapText="1"/>
    </xf>
    <xf numFmtId="1" fontId="31" fillId="12" borderId="7" xfId="0" applyNumberFormat="1" applyFont="1" applyFill="1" applyBorder="1" applyAlignment="1">
      <alignment horizontal="center" vertical="center" textRotation="90"/>
    </xf>
    <xf numFmtId="0" fontId="31" fillId="12" borderId="51" xfId="0" applyFont="1" applyFill="1" applyBorder="1" applyAlignment="1">
      <alignment horizontal="center" vertical="center" textRotation="90" wrapText="1"/>
    </xf>
    <xf numFmtId="0" fontId="31" fillId="12" borderId="74" xfId="0" applyFont="1" applyFill="1" applyBorder="1" applyAlignment="1">
      <alignment horizontal="center" vertical="center" textRotation="90" wrapText="1"/>
    </xf>
    <xf numFmtId="1" fontId="31" fillId="12" borderId="25" xfId="0" applyNumberFormat="1" applyFont="1" applyFill="1" applyBorder="1" applyAlignment="1">
      <alignment horizontal="center" vertical="center" textRotation="90"/>
    </xf>
    <xf numFmtId="0" fontId="31" fillId="12" borderId="73" xfId="0" applyFont="1" applyFill="1" applyBorder="1" applyAlignment="1">
      <alignment horizontal="center" vertical="center" textRotation="90" wrapText="1"/>
    </xf>
    <xf numFmtId="1" fontId="31" fillId="12" borderId="59" xfId="0" applyNumberFormat="1" applyFont="1" applyFill="1" applyBorder="1" applyAlignment="1">
      <alignment horizontal="center" vertical="center" textRotation="90"/>
    </xf>
    <xf numFmtId="1" fontId="31" fillId="12" borderId="60" xfId="0" applyNumberFormat="1" applyFont="1" applyFill="1" applyBorder="1" applyAlignment="1">
      <alignment horizontal="center" vertical="center" textRotation="90"/>
    </xf>
    <xf numFmtId="1" fontId="31" fillId="12" borderId="72" xfId="0" applyNumberFormat="1" applyFont="1" applyFill="1" applyBorder="1" applyAlignment="1">
      <alignment horizontal="center" vertical="center" textRotation="90"/>
    </xf>
    <xf numFmtId="0" fontId="31" fillId="12" borderId="25" xfId="0" quotePrefix="1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 wrapText="1"/>
    </xf>
    <xf numFmtId="0" fontId="31" fillId="12" borderId="8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distributed" wrapText="1"/>
    </xf>
    <xf numFmtId="0" fontId="31" fillId="12" borderId="72" xfId="0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distributed" wrapText="1"/>
    </xf>
    <xf numFmtId="0" fontId="15" fillId="12" borderId="66" xfId="0" quotePrefix="1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5" fillId="12" borderId="31" xfId="0" quotePrefix="1" applyFont="1" applyFill="1" applyBorder="1" applyAlignment="1">
      <alignment horizontal="center" vertical="center"/>
    </xf>
    <xf numFmtId="0" fontId="15" fillId="12" borderId="68" xfId="0" quotePrefix="1" applyFont="1" applyFill="1" applyBorder="1" applyAlignment="1">
      <alignment horizontal="center" vertical="center"/>
    </xf>
    <xf numFmtId="0" fontId="15" fillId="12" borderId="22" xfId="0" quotePrefix="1" applyFont="1" applyFill="1" applyBorder="1" applyAlignment="1">
      <alignment horizontal="center" vertical="center"/>
    </xf>
    <xf numFmtId="0" fontId="31" fillId="12" borderId="56" xfId="0" quotePrefix="1" applyFont="1" applyFill="1" applyBorder="1" applyAlignment="1">
      <alignment horizontal="center" vertical="center"/>
    </xf>
    <xf numFmtId="0" fontId="31" fillId="12" borderId="9" xfId="0" quotePrefix="1" applyFont="1" applyFill="1" applyBorder="1" applyAlignment="1">
      <alignment horizontal="center" vertical="center"/>
    </xf>
    <xf numFmtId="0" fontId="31" fillId="12" borderId="66" xfId="0" quotePrefix="1" applyFont="1" applyFill="1" applyBorder="1" applyAlignment="1">
      <alignment horizontal="center" vertical="center"/>
    </xf>
    <xf numFmtId="0" fontId="31" fillId="12" borderId="68" xfId="0" quotePrefix="1" applyFont="1" applyFill="1" applyBorder="1" applyAlignment="1">
      <alignment horizontal="center" vertical="center"/>
    </xf>
    <xf numFmtId="0" fontId="31" fillId="12" borderId="48" xfId="0" quotePrefix="1" applyFont="1" applyFill="1" applyBorder="1" applyAlignment="1">
      <alignment horizontal="center" vertical="center"/>
    </xf>
    <xf numFmtId="0" fontId="31" fillId="12" borderId="35" xfId="0" quotePrefix="1" applyFont="1" applyFill="1" applyBorder="1" applyAlignment="1">
      <alignment horizontal="center" vertical="center"/>
    </xf>
    <xf numFmtId="0" fontId="31" fillId="12" borderId="37" xfId="0" quotePrefix="1" applyFont="1" applyFill="1" applyBorder="1" applyAlignment="1">
      <alignment horizontal="center" vertical="center"/>
    </xf>
    <xf numFmtId="0" fontId="31" fillId="12" borderId="31" xfId="0" quotePrefix="1" applyFont="1" applyFill="1" applyBorder="1" applyAlignment="1">
      <alignment horizontal="center" vertical="center"/>
    </xf>
    <xf numFmtId="0" fontId="31" fillId="12" borderId="24" xfId="0" quotePrefix="1" applyFont="1" applyFill="1" applyBorder="1" applyAlignment="1">
      <alignment horizontal="center" vertical="center"/>
    </xf>
    <xf numFmtId="0" fontId="15" fillId="12" borderId="62" xfId="0" applyFont="1" applyFill="1" applyBorder="1" applyAlignment="1">
      <alignment horizontal="center" vertical="center"/>
    </xf>
    <xf numFmtId="0" fontId="15" fillId="12" borderId="67" xfId="0" quotePrefix="1" applyFont="1" applyFill="1" applyBorder="1" applyAlignment="1">
      <alignment horizontal="center" vertical="center"/>
    </xf>
    <xf numFmtId="0" fontId="15" fillId="12" borderId="32" xfId="0" quotePrefix="1" applyFont="1" applyFill="1" applyBorder="1" applyAlignment="1">
      <alignment horizontal="center" vertical="center"/>
    </xf>
    <xf numFmtId="0" fontId="15" fillId="12" borderId="33" xfId="0" quotePrefix="1" applyFont="1" applyFill="1" applyBorder="1" applyAlignment="1">
      <alignment horizontal="center" vertical="center"/>
    </xf>
    <xf numFmtId="0" fontId="31" fillId="12" borderId="15" xfId="0" quotePrefix="1" applyFont="1" applyFill="1" applyBorder="1" applyAlignment="1">
      <alignment horizontal="center" vertical="center"/>
    </xf>
    <xf numFmtId="0" fontId="31" fillId="12" borderId="67" xfId="0" quotePrefix="1" applyFont="1" applyFill="1" applyBorder="1" applyAlignment="1">
      <alignment horizontal="center" vertical="center"/>
    </xf>
    <xf numFmtId="0" fontId="31" fillId="12" borderId="42" xfId="0" quotePrefix="1" applyFont="1" applyFill="1" applyBorder="1" applyAlignment="1">
      <alignment horizontal="center" vertical="center"/>
    </xf>
    <xf numFmtId="0" fontId="31" fillId="12" borderId="2" xfId="0" quotePrefix="1" applyFont="1" applyFill="1" applyBorder="1" applyAlignment="1">
      <alignment horizontal="center" vertical="center"/>
    </xf>
    <xf numFmtId="0" fontId="31" fillId="12" borderId="32" xfId="0" quotePrefix="1" applyFont="1" applyFill="1" applyBorder="1" applyAlignment="1">
      <alignment horizontal="center" vertical="center"/>
    </xf>
    <xf numFmtId="0" fontId="31" fillId="12" borderId="33" xfId="0" quotePrefix="1" applyFont="1" applyFill="1" applyBorder="1" applyAlignment="1">
      <alignment horizontal="center" vertical="center"/>
    </xf>
    <xf numFmtId="0" fontId="15" fillId="12" borderId="30" xfId="0" quotePrefix="1" applyNumberFormat="1" applyFont="1" applyFill="1" applyBorder="1" applyAlignment="1">
      <alignment horizontal="center" vertical="center"/>
    </xf>
    <xf numFmtId="0" fontId="31" fillId="12" borderId="65" xfId="0" quotePrefix="1" applyFont="1" applyFill="1" applyBorder="1" applyAlignment="1">
      <alignment horizontal="center" vertical="center"/>
    </xf>
    <xf numFmtId="0" fontId="15" fillId="12" borderId="71" xfId="0" quotePrefix="1" applyFont="1" applyFill="1" applyBorder="1" applyAlignment="1">
      <alignment horizontal="center" vertical="center"/>
    </xf>
    <xf numFmtId="0" fontId="15" fillId="12" borderId="80" xfId="0" quotePrefix="1" applyFont="1" applyFill="1" applyBorder="1" applyAlignment="1">
      <alignment horizontal="center" vertical="center"/>
    </xf>
    <xf numFmtId="0" fontId="15" fillId="12" borderId="75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31" fillId="12" borderId="63" xfId="0" quotePrefix="1" applyFont="1" applyFill="1" applyBorder="1" applyAlignment="1">
      <alignment horizontal="center" vertical="center"/>
    </xf>
    <xf numFmtId="0" fontId="31" fillId="12" borderId="45" xfId="0" quotePrefix="1" applyFont="1" applyFill="1" applyBorder="1" applyAlignment="1">
      <alignment horizontal="center" vertical="center"/>
    </xf>
    <xf numFmtId="0" fontId="31" fillId="12" borderId="46" xfId="0" quotePrefix="1" applyFont="1" applyFill="1" applyBorder="1" applyAlignment="1">
      <alignment horizontal="center" vertical="center"/>
    </xf>
    <xf numFmtId="0" fontId="31" fillId="12" borderId="39" xfId="0" quotePrefix="1" applyFont="1" applyFill="1" applyBorder="1" applyAlignment="1">
      <alignment horizontal="center" vertical="center"/>
    </xf>
    <xf numFmtId="0" fontId="31" fillId="12" borderId="38" xfId="0" quotePrefix="1" applyFont="1" applyFill="1" applyBorder="1" applyAlignment="1">
      <alignment horizontal="center" vertical="center"/>
    </xf>
    <xf numFmtId="0" fontId="31" fillId="12" borderId="34" xfId="0" quotePrefix="1" applyFont="1" applyFill="1" applyBorder="1" applyAlignment="1">
      <alignment horizontal="center" vertical="center"/>
    </xf>
    <xf numFmtId="0" fontId="31" fillId="12" borderId="64" xfId="0" quotePrefix="1" applyFont="1" applyFill="1" applyBorder="1" applyAlignment="1">
      <alignment horizontal="center" vertical="center"/>
    </xf>
    <xf numFmtId="0" fontId="31" fillId="12" borderId="53" xfId="0" quotePrefix="1" applyFont="1" applyFill="1" applyBorder="1" applyAlignment="1">
      <alignment horizontal="center" vertical="center"/>
    </xf>
    <xf numFmtId="0" fontId="31" fillId="12" borderId="69" xfId="0" quotePrefix="1" applyFont="1" applyFill="1" applyBorder="1" applyAlignment="1">
      <alignment horizontal="center" vertical="center"/>
    </xf>
    <xf numFmtId="0" fontId="31" fillId="12" borderId="80" xfId="0" quotePrefix="1" applyFont="1" applyFill="1" applyBorder="1" applyAlignment="1">
      <alignment horizontal="center" vertical="center"/>
    </xf>
    <xf numFmtId="0" fontId="31" fillId="12" borderId="75" xfId="0" quotePrefix="1" applyFont="1" applyFill="1" applyBorder="1" applyAlignment="1">
      <alignment horizontal="center" vertical="center"/>
    </xf>
    <xf numFmtId="0" fontId="31" fillId="12" borderId="73" xfId="0" applyFont="1" applyFill="1" applyBorder="1" applyAlignment="1">
      <alignment horizontal="center" vertical="center"/>
    </xf>
    <xf numFmtId="0" fontId="31" fillId="12" borderId="23" xfId="0" quotePrefix="1" applyFont="1" applyFill="1" applyBorder="1" applyAlignment="1">
      <alignment horizontal="center" vertical="center"/>
    </xf>
    <xf numFmtId="0" fontId="15" fillId="12" borderId="58" xfId="0" quotePrefix="1" applyFont="1" applyFill="1" applyBorder="1" applyAlignment="1">
      <alignment horizontal="center" vertical="center"/>
    </xf>
    <xf numFmtId="0" fontId="15" fillId="12" borderId="56" xfId="0" quotePrefix="1" applyFont="1" applyFill="1" applyBorder="1" applyAlignment="1">
      <alignment horizontal="center" vertical="center"/>
    </xf>
    <xf numFmtId="0" fontId="31" fillId="12" borderId="22" xfId="0" quotePrefix="1" applyFont="1" applyFill="1" applyBorder="1" applyAlignment="1">
      <alignment horizontal="center" vertical="center"/>
    </xf>
    <xf numFmtId="0" fontId="31" fillId="12" borderId="13" xfId="0" quotePrefix="1" applyFont="1" applyFill="1" applyBorder="1" applyAlignment="1">
      <alignment horizontal="center" vertical="center"/>
    </xf>
    <xf numFmtId="0" fontId="31" fillId="12" borderId="14" xfId="0" quotePrefix="1" applyFont="1" applyFill="1" applyBorder="1" applyAlignment="1">
      <alignment horizontal="center" vertical="center"/>
    </xf>
    <xf numFmtId="0" fontId="31" fillId="12" borderId="58" xfId="0" quotePrefix="1" applyFont="1" applyFill="1" applyBorder="1" applyAlignment="1">
      <alignment horizontal="center" vertical="center"/>
    </xf>
    <xf numFmtId="0" fontId="15" fillId="12" borderId="56" xfId="0" applyFont="1" applyFill="1" applyBorder="1" applyAlignment="1">
      <alignment horizontal="center" vertical="center"/>
    </xf>
    <xf numFmtId="0" fontId="15" fillId="12" borderId="53" xfId="0" quotePrefix="1" applyFont="1" applyFill="1" applyBorder="1" applyAlignment="1">
      <alignment horizontal="center" vertical="center"/>
    </xf>
    <xf numFmtId="0" fontId="31" fillId="12" borderId="16" xfId="0" quotePrefix="1" applyFont="1" applyFill="1" applyBorder="1" applyAlignment="1">
      <alignment horizontal="center" vertical="center"/>
    </xf>
    <xf numFmtId="0" fontId="15" fillId="12" borderId="75" xfId="0" applyFont="1" applyFill="1" applyBorder="1" applyAlignment="1">
      <alignment horizontal="center" vertical="center"/>
    </xf>
    <xf numFmtId="0" fontId="32" fillId="12" borderId="40" xfId="0" quotePrefix="1" applyFont="1" applyFill="1" applyBorder="1" applyAlignment="1">
      <alignment horizontal="center" vertical="center"/>
    </xf>
    <xf numFmtId="0" fontId="32" fillId="12" borderId="7" xfId="0" quotePrefix="1" applyFont="1" applyFill="1" applyBorder="1" applyAlignment="1">
      <alignment horizontal="center" vertical="center"/>
    </xf>
    <xf numFmtId="0" fontId="32" fillId="12" borderId="41" xfId="0" quotePrefix="1" applyFont="1" applyFill="1" applyBorder="1" applyAlignment="1">
      <alignment horizontal="center" vertical="center"/>
    </xf>
    <xf numFmtId="0" fontId="31" fillId="12" borderId="72" xfId="0" quotePrefix="1" applyFont="1" applyFill="1" applyBorder="1" applyAlignment="1">
      <alignment horizontal="center" vertical="center"/>
    </xf>
    <xf numFmtId="0" fontId="71" fillId="12" borderId="73" xfId="0" quotePrefix="1" applyFont="1" applyFill="1" applyBorder="1" applyAlignment="1">
      <alignment horizontal="center" vertical="center"/>
    </xf>
    <xf numFmtId="0" fontId="71" fillId="12" borderId="7" xfId="0" quotePrefix="1" applyFont="1" applyFill="1" applyBorder="1" applyAlignment="1">
      <alignment horizontal="center" vertical="center"/>
    </xf>
    <xf numFmtId="0" fontId="71" fillId="12" borderId="72" xfId="0" quotePrefix="1" applyFont="1" applyFill="1" applyBorder="1" applyAlignment="1">
      <alignment horizontal="center" vertical="center"/>
    </xf>
    <xf numFmtId="0" fontId="71" fillId="12" borderId="76" xfId="0" quotePrefix="1" applyFont="1" applyFill="1" applyBorder="1" applyAlignment="1">
      <alignment horizontal="center" vertical="center"/>
    </xf>
    <xf numFmtId="0" fontId="15" fillId="12" borderId="51" xfId="0" quotePrefix="1" applyFont="1" applyFill="1" applyBorder="1" applyAlignment="1">
      <alignment horizontal="center" vertical="center"/>
    </xf>
    <xf numFmtId="0" fontId="31" fillId="12" borderId="73" xfId="0" quotePrefix="1" applyFont="1" applyFill="1" applyBorder="1" applyAlignment="1">
      <alignment horizontal="center" vertical="center"/>
    </xf>
    <xf numFmtId="0" fontId="15" fillId="12" borderId="73" xfId="0" applyFont="1" applyFill="1" applyBorder="1" applyAlignment="1">
      <alignment horizontal="center" vertical="center"/>
    </xf>
    <xf numFmtId="0" fontId="15" fillId="12" borderId="21" xfId="0" quotePrefix="1" applyFont="1" applyFill="1" applyBorder="1" applyAlignment="1">
      <alignment horizontal="center" vertical="center"/>
    </xf>
    <xf numFmtId="0" fontId="71" fillId="12" borderId="5" xfId="0" quotePrefix="1" applyFont="1" applyFill="1" applyBorder="1" applyAlignment="1">
      <alignment horizontal="center" vertical="center"/>
    </xf>
    <xf numFmtId="0" fontId="71" fillId="12" borderId="17" xfId="0" quotePrefix="1" applyFont="1" applyFill="1" applyBorder="1" applyAlignment="1">
      <alignment horizontal="center" vertical="center"/>
    </xf>
    <xf numFmtId="0" fontId="71" fillId="12" borderId="50" xfId="0" quotePrefix="1" applyFont="1" applyFill="1" applyBorder="1" applyAlignment="1">
      <alignment horizontal="center" vertical="center"/>
    </xf>
    <xf numFmtId="0" fontId="71" fillId="12" borderId="20" xfId="0" quotePrefix="1" applyFont="1" applyFill="1" applyBorder="1" applyAlignment="1">
      <alignment horizontal="center" vertical="center"/>
    </xf>
    <xf numFmtId="0" fontId="31" fillId="12" borderId="50" xfId="0" quotePrefix="1" applyFont="1" applyFill="1" applyBorder="1" applyAlignment="1">
      <alignment horizontal="center" vertical="center"/>
    </xf>
    <xf numFmtId="0" fontId="31" fillId="12" borderId="20" xfId="0" quotePrefix="1" applyFont="1" applyFill="1" applyBorder="1" applyAlignment="1">
      <alignment horizontal="center" vertical="center"/>
    </xf>
    <xf numFmtId="0" fontId="31" fillId="12" borderId="18" xfId="0" quotePrefix="1" applyFont="1" applyFill="1" applyBorder="1" applyAlignment="1">
      <alignment horizontal="center" vertical="center"/>
    </xf>
    <xf numFmtId="0" fontId="31" fillId="12" borderId="19" xfId="0" quotePrefix="1" applyFont="1" applyFill="1" applyBorder="1" applyAlignment="1">
      <alignment horizontal="center" vertical="center"/>
    </xf>
    <xf numFmtId="0" fontId="31" fillId="12" borderId="26" xfId="0" quotePrefix="1" applyFont="1" applyFill="1" applyBorder="1" applyAlignment="1">
      <alignment horizontal="center" vertical="center"/>
    </xf>
    <xf numFmtId="0" fontId="31" fillId="12" borderId="78" xfId="0" quotePrefix="1" applyFont="1" applyFill="1" applyBorder="1" applyAlignment="1">
      <alignment horizontal="center" vertical="center"/>
    </xf>
    <xf numFmtId="0" fontId="31" fillId="12" borderId="27" xfId="0" quotePrefix="1" applyFont="1" applyFill="1" applyBorder="1" applyAlignment="1">
      <alignment horizontal="center" vertical="center"/>
    </xf>
    <xf numFmtId="0" fontId="15" fillId="12" borderId="78" xfId="0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55" xfId="0" quotePrefix="1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12" borderId="59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2" fillId="12" borderId="67" xfId="0" applyFont="1" applyFill="1" applyBorder="1" applyAlignment="1">
      <alignment horizontal="center" vertical="center"/>
    </xf>
    <xf numFmtId="0" fontId="32" fillId="12" borderId="52" xfId="0" applyFont="1" applyFill="1" applyBorder="1" applyAlignment="1">
      <alignment horizontal="center" vertical="center"/>
    </xf>
    <xf numFmtId="0" fontId="32" fillId="12" borderId="15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12" borderId="49" xfId="0" applyFont="1" applyFill="1" applyBorder="1" applyAlignment="1">
      <alignment horizontal="center" vertical="center"/>
    </xf>
    <xf numFmtId="0" fontId="31" fillId="12" borderId="5" xfId="0" quotePrefix="1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0" fontId="31" fillId="12" borderId="3" xfId="0" quotePrefix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31" fillId="12" borderId="8" xfId="0" quotePrefix="1" applyFont="1" applyFill="1" applyBorder="1" applyAlignment="1">
      <alignment horizontal="center" vertical="center"/>
    </xf>
    <xf numFmtId="0" fontId="15" fillId="12" borderId="69" xfId="0" applyFont="1" applyFill="1" applyBorder="1" applyAlignment="1">
      <alignment horizontal="center" vertical="center"/>
    </xf>
    <xf numFmtId="0" fontId="15" fillId="12" borderId="74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1" fillId="12" borderId="60" xfId="0" applyNumberFormat="1" applyFont="1" applyFill="1" applyBorder="1" applyAlignment="1">
      <alignment horizontal="center" vertical="center"/>
    </xf>
    <xf numFmtId="0" fontId="31" fillId="12" borderId="4" xfId="0" applyNumberFormat="1" applyFont="1" applyFill="1" applyBorder="1" applyAlignment="1">
      <alignment horizontal="center" vertical="center"/>
    </xf>
    <xf numFmtId="0" fontId="31" fillId="12" borderId="6" xfId="0" applyNumberFormat="1" applyFont="1" applyFill="1" applyBorder="1" applyAlignment="1">
      <alignment horizontal="center" vertical="center"/>
    </xf>
    <xf numFmtId="0" fontId="31" fillId="12" borderId="70" xfId="0" quotePrefix="1" applyFont="1" applyFill="1" applyBorder="1" applyAlignment="1">
      <alignment horizontal="center" vertical="center"/>
    </xf>
    <xf numFmtId="0" fontId="31" fillId="12" borderId="77" xfId="0" quotePrefix="1" applyFont="1" applyFill="1" applyBorder="1" applyAlignment="1">
      <alignment horizontal="center" vertical="center"/>
    </xf>
    <xf numFmtId="0" fontId="31" fillId="12" borderId="49" xfId="0" quotePrefix="1" applyFont="1" applyFill="1" applyBorder="1" applyAlignment="1">
      <alignment horizontal="center" vertical="center"/>
    </xf>
    <xf numFmtId="0" fontId="31" fillId="12" borderId="61" xfId="0" quotePrefix="1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1" fontId="31" fillId="12" borderId="7" xfId="0" applyNumberFormat="1" applyFont="1" applyFill="1" applyBorder="1" applyAlignment="1">
      <alignment horizontal="center" vertical="center"/>
    </xf>
    <xf numFmtId="0" fontId="31" fillId="12" borderId="30" xfId="0" applyNumberFormat="1" applyFont="1" applyFill="1" applyBorder="1" applyAlignment="1">
      <alignment horizontal="center" vertical="center"/>
    </xf>
    <xf numFmtId="0" fontId="31" fillId="12" borderId="52" xfId="0" applyNumberFormat="1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23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31" fillId="12" borderId="68" xfId="0" applyFont="1" applyFill="1" applyBorder="1" applyAlignment="1">
      <alignment horizontal="center" vertical="center"/>
    </xf>
    <xf numFmtId="0" fontId="31" fillId="12" borderId="66" xfId="0" applyFont="1" applyFill="1" applyBorder="1" applyAlignment="1">
      <alignment horizontal="center" vertical="center"/>
    </xf>
    <xf numFmtId="0" fontId="31" fillId="12" borderId="6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2" borderId="8" xfId="0" applyFont="1" applyFill="1" applyBorder="1" applyAlignment="1">
      <alignment horizontal="center" vertical="center"/>
    </xf>
    <xf numFmtId="0" fontId="15" fillId="12" borderId="1" xfId="0" applyFont="1" applyFill="1" applyBorder="1"/>
    <xf numFmtId="0" fontId="77" fillId="12" borderId="1" xfId="0" applyFont="1" applyFill="1" applyBorder="1" applyAlignment="1">
      <alignment horizontal="center" vertical="center"/>
    </xf>
    <xf numFmtId="0" fontId="77" fillId="12" borderId="3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82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Border="1" applyAlignment="1">
      <alignment horizontal="center" vertical="center" wrapText="1"/>
    </xf>
    <xf numFmtId="3" fontId="12" fillId="0" borderId="93" xfId="2" applyNumberFormat="1" applyFont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6" xfId="2" applyFont="1" applyBorder="1" applyAlignment="1">
      <alignment horizontal="center" vertical="center" wrapText="1"/>
    </xf>
    <xf numFmtId="0" fontId="12" fillId="0" borderId="97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0" xfId="2" applyFont="1" applyFill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102" xfId="2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4" xfId="2" applyFont="1" applyBorder="1" applyAlignment="1">
      <alignment horizontal="center" vertical="center" wrapText="1"/>
    </xf>
    <xf numFmtId="0" fontId="14" fillId="0" borderId="105" xfId="2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7" fillId="0" borderId="106" xfId="2" applyFont="1" applyBorder="1" applyAlignment="1"/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 applyAlignment="1"/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4" fillId="0" borderId="0" xfId="0" applyFont="1" applyBorder="1" applyAlignment="1">
      <alignment horizontal="center" vertical="center" textRotation="255"/>
    </xf>
    <xf numFmtId="0" fontId="5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6" fillId="0" borderId="0" xfId="0" applyFont="1" applyBorder="1" applyAlignment="1">
      <alignment horizontal="center" vertical="center" textRotation="90"/>
    </xf>
    <xf numFmtId="0" fontId="3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58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58" fillId="0" borderId="0" xfId="0" applyNumberFormat="1" applyFont="1" applyBorder="1" applyAlignment="1">
      <alignment horizontal="center" vertical="center"/>
    </xf>
    <xf numFmtId="1" fontId="5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 wrapText="1"/>
    </xf>
    <xf numFmtId="1" fontId="5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1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5" fillId="0" borderId="0" xfId="0" applyFont="1" applyBorder="1" applyAlignment="1">
      <alignment horizontal="center" vertical="center"/>
    </xf>
    <xf numFmtId="165" fontId="36" fillId="0" borderId="0" xfId="0" applyNumberFormat="1" applyFont="1" applyFill="1" applyBorder="1" applyAlignment="1">
      <alignment horizontal="center"/>
    </xf>
    <xf numFmtId="0" fontId="14" fillId="0" borderId="54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2" fillId="0" borderId="85" xfId="2" applyFont="1" applyBorder="1" applyAlignment="1">
      <alignment horizontal="center" vertical="center" wrapText="1" inden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83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textRotation="90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7" fillId="0" borderId="106" xfId="2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7" xfId="2" applyFont="1" applyBorder="1" applyAlignment="1">
      <alignment horizontal="center" vertical="center" wrapText="1" indent="1"/>
    </xf>
    <xf numFmtId="0" fontId="12" fillId="0" borderId="88" xfId="2" applyFont="1" applyBorder="1" applyAlignment="1">
      <alignment horizontal="center" vertical="center" wrapText="1" indent="1"/>
    </xf>
    <xf numFmtId="0" fontId="17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1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5" fillId="0" borderId="29" xfId="0" applyFont="1" applyBorder="1" applyAlignment="1"/>
    <xf numFmtId="0" fontId="15" fillId="0" borderId="10" xfId="0" applyFont="1" applyBorder="1" applyAlignment="1"/>
    <xf numFmtId="0" fontId="15" fillId="0" borderId="21" xfId="0" applyFont="1" applyBorder="1" applyAlignment="1"/>
    <xf numFmtId="0" fontId="15" fillId="0" borderId="6" xfId="0" applyFont="1" applyBorder="1" applyAlignment="1"/>
    <xf numFmtId="0" fontId="15" fillId="0" borderId="20" xfId="0" applyFont="1" applyBorder="1" applyAlignment="1"/>
    <xf numFmtId="0" fontId="15" fillId="0" borderId="1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/>
    <xf numFmtId="0" fontId="15" fillId="0" borderId="42" xfId="0" applyFont="1" applyBorder="1" applyAlignment="1"/>
    <xf numFmtId="0" fontId="15" fillId="0" borderId="46" xfId="0" applyFont="1" applyBorder="1" applyAlignment="1"/>
    <xf numFmtId="0" fontId="15" fillId="0" borderId="76" xfId="0" applyFont="1" applyBorder="1" applyAlignment="1"/>
    <xf numFmtId="0" fontId="31" fillId="0" borderId="46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7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60" xfId="0" applyFont="1" applyFill="1" applyBorder="1" applyAlignment="1"/>
    <xf numFmtId="0" fontId="4" fillId="3" borderId="7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1" fillId="12" borderId="1" xfId="0" applyFont="1" applyFill="1" applyBorder="1" applyAlignment="1">
      <alignment horizontal="left" vertical="top" wrapText="1"/>
    </xf>
    <xf numFmtId="0" fontId="0" fillId="12" borderId="1" xfId="0" applyFont="1" applyFill="1" applyBorder="1" applyAlignment="1"/>
    <xf numFmtId="0" fontId="31" fillId="12" borderId="28" xfId="0" applyFont="1" applyFill="1" applyBorder="1" applyAlignment="1"/>
    <xf numFmtId="0" fontId="23" fillId="12" borderId="10" xfId="0" applyFont="1" applyFill="1" applyBorder="1" applyAlignment="1"/>
    <xf numFmtId="0" fontId="23" fillId="12" borderId="60" xfId="0" applyFont="1" applyFill="1" applyBorder="1" applyAlignment="1"/>
    <xf numFmtId="0" fontId="31" fillId="12" borderId="40" xfId="0" applyFont="1" applyFill="1" applyBorder="1" applyAlignment="1">
      <alignment horizontal="center" vertical="center" wrapText="1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47" xfId="0" applyFont="1" applyFill="1" applyBorder="1" applyAlignment="1">
      <alignment horizontal="center" vertical="center" wrapText="1"/>
    </xf>
    <xf numFmtId="0" fontId="31" fillId="12" borderId="40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left" vertical="center" wrapText="1"/>
    </xf>
    <xf numFmtId="0" fontId="31" fillId="12" borderId="4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 textRotation="90" wrapText="1"/>
    </xf>
    <xf numFmtId="0" fontId="31" fillId="12" borderId="2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left" indent="1"/>
    </xf>
    <xf numFmtId="0" fontId="31" fillId="12" borderId="60" xfId="0" applyFont="1" applyFill="1" applyBorder="1" applyAlignment="1">
      <alignment horizontal="left" indent="1"/>
    </xf>
    <xf numFmtId="0" fontId="31" fillId="12" borderId="61" xfId="0" applyFont="1" applyFill="1" applyBorder="1" applyAlignment="1">
      <alignment horizontal="center" vertical="center" textRotation="90"/>
    </xf>
    <xf numFmtId="0" fontId="31" fillId="12" borderId="0" xfId="0" applyFont="1" applyFill="1" applyBorder="1" applyAlignment="1">
      <alignment horizontal="center" vertical="center" textRotation="90"/>
    </xf>
    <xf numFmtId="0" fontId="31" fillId="12" borderId="10" xfId="0" applyFont="1" applyFill="1" applyBorder="1" applyAlignment="1">
      <alignment horizontal="center" vertical="center" textRotation="90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textRotation="90" wrapText="1"/>
    </xf>
    <xf numFmtId="0" fontId="31" fillId="12" borderId="49" xfId="0" applyFont="1" applyFill="1" applyBorder="1" applyAlignment="1">
      <alignment horizontal="center" vertical="center" textRotation="90" wrapText="1"/>
    </xf>
    <xf numFmtId="0" fontId="23" fillId="12" borderId="21" xfId="0" applyFont="1" applyFill="1" applyBorder="1" applyAlignment="1">
      <alignment horizontal="center" vertical="center" textRotation="90"/>
    </xf>
    <xf numFmtId="0" fontId="23" fillId="12" borderId="60" xfId="0" applyFont="1" applyFill="1" applyBorder="1" applyAlignment="1">
      <alignment horizontal="center" vertical="center" textRotation="90"/>
    </xf>
    <xf numFmtId="0" fontId="31" fillId="12" borderId="21" xfId="0" applyFont="1" applyFill="1" applyBorder="1" applyAlignment="1">
      <alignment horizontal="center" vertical="center" textRotation="90" wrapText="1"/>
    </xf>
    <xf numFmtId="0" fontId="31" fillId="12" borderId="60" xfId="0" applyFont="1" applyFill="1" applyBorder="1" applyAlignment="1">
      <alignment horizontal="center" vertical="center" textRotation="90" wrapText="1"/>
    </xf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 textRotation="90" wrapText="1"/>
    </xf>
    <xf numFmtId="0" fontId="31" fillId="12" borderId="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center" vertical="center" textRotation="90" wrapText="1"/>
    </xf>
    <xf numFmtId="0" fontId="31" fillId="12" borderId="3" xfId="0" applyFont="1" applyFill="1" applyBorder="1" applyAlignment="1">
      <alignment horizontal="center" vertical="center"/>
    </xf>
    <xf numFmtId="0" fontId="31" fillId="12" borderId="6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31" fillId="12" borderId="47" xfId="0" applyFont="1" applyFill="1" applyBorder="1" applyAlignment="1">
      <alignment horizontal="center" vertical="center"/>
    </xf>
    <xf numFmtId="0" fontId="31" fillId="12" borderId="45" xfId="0" applyFont="1" applyFill="1" applyBorder="1" applyAlignment="1">
      <alignment horizontal="center" vertical="center"/>
    </xf>
    <xf numFmtId="0" fontId="23" fillId="12" borderId="43" xfId="0" applyFont="1" applyFill="1" applyBorder="1" applyAlignment="1">
      <alignment horizontal="center" vertical="center"/>
    </xf>
    <xf numFmtId="0" fontId="23" fillId="12" borderId="55" xfId="0" applyFont="1" applyFill="1" applyBorder="1" applyAlignment="1">
      <alignment horizontal="center" vertical="center"/>
    </xf>
    <xf numFmtId="0" fontId="31" fillId="12" borderId="44" xfId="0" applyFont="1" applyFill="1" applyBorder="1" applyAlignment="1">
      <alignment horizontal="center" vertical="center"/>
    </xf>
    <xf numFmtId="0" fontId="23" fillId="12" borderId="44" xfId="0" applyFont="1" applyFill="1" applyBorder="1" applyAlignment="1">
      <alignment horizontal="center" vertical="center"/>
    </xf>
    <xf numFmtId="0" fontId="31" fillId="12" borderId="43" xfId="0" applyFont="1" applyFill="1" applyBorder="1" applyAlignment="1">
      <alignment horizontal="center" vertical="center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26" fillId="12" borderId="61" xfId="0" applyFont="1" applyFill="1" applyBorder="1" applyAlignment="1">
      <alignment vertical="center"/>
    </xf>
    <xf numFmtId="0" fontId="26" fillId="12" borderId="49" xfId="0" applyFont="1" applyFill="1" applyBorder="1" applyAlignment="1">
      <alignment vertical="center"/>
    </xf>
    <xf numFmtId="0" fontId="31" fillId="12" borderId="2" xfId="0" applyFont="1" applyFill="1" applyBorder="1" applyAlignment="1">
      <alignment horizontal="left" vertical="top"/>
    </xf>
    <xf numFmtId="0" fontId="31" fillId="12" borderId="15" xfId="0" applyFont="1" applyFill="1" applyBorder="1" applyAlignment="1">
      <alignment horizontal="left" vertical="top"/>
    </xf>
    <xf numFmtId="0" fontId="31" fillId="12" borderId="52" xfId="0" applyFont="1" applyFill="1" applyBorder="1" applyAlignment="1">
      <alignment horizontal="left" vertical="top"/>
    </xf>
    <xf numFmtId="0" fontId="0" fillId="12" borderId="61" xfId="0" applyFont="1" applyFill="1" applyBorder="1"/>
    <xf numFmtId="0" fontId="31" fillId="12" borderId="68" xfId="0" applyFont="1" applyFill="1" applyBorder="1" applyAlignment="1">
      <alignment horizontal="center" vertical="center"/>
    </xf>
    <xf numFmtId="0" fontId="23" fillId="12" borderId="62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 textRotation="90" wrapText="1"/>
    </xf>
    <xf numFmtId="0" fontId="0" fillId="12" borderId="49" xfId="0" applyFont="1" applyFill="1" applyBorder="1"/>
    <xf numFmtId="0" fontId="31" fillId="12" borderId="40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31" fillId="12" borderId="5" xfId="0" applyFont="1" applyFill="1" applyBorder="1" applyAlignment="1">
      <alignment horizontal="left" vertical="center" indent="1"/>
    </xf>
    <xf numFmtId="0" fontId="31" fillId="12" borderId="21" xfId="0" applyFont="1" applyFill="1" applyBorder="1" applyAlignment="1">
      <alignment horizontal="left" vertical="center" indent="1"/>
    </xf>
    <xf numFmtId="0" fontId="31" fillId="12" borderId="3" xfId="0" applyFont="1" applyFill="1" applyBorder="1" applyAlignment="1">
      <alignment horizontal="left" vertical="center" wrapText="1"/>
    </xf>
    <xf numFmtId="0" fontId="31" fillId="12" borderId="49" xfId="0" applyFont="1" applyFill="1" applyBorder="1" applyAlignment="1">
      <alignment horizontal="left" vertical="center" wrapText="1"/>
    </xf>
    <xf numFmtId="0" fontId="31" fillId="12" borderId="10" xfId="0" applyFont="1" applyFill="1" applyBorder="1" applyAlignment="1">
      <alignment horizontal="center"/>
    </xf>
    <xf numFmtId="0" fontId="31" fillId="12" borderId="10" xfId="0" applyFont="1" applyFill="1" applyBorder="1" applyAlignment="1"/>
    <xf numFmtId="0" fontId="31" fillId="12" borderId="0" xfId="0" applyFont="1" applyFill="1" applyBorder="1" applyAlignment="1"/>
    <xf numFmtId="0" fontId="31" fillId="12" borderId="4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textRotation="90"/>
    </xf>
    <xf numFmtId="0" fontId="31" fillId="12" borderId="6" xfId="0" applyFont="1" applyFill="1" applyBorder="1" applyAlignment="1">
      <alignment horizontal="center" vertical="center" textRotation="90"/>
    </xf>
    <xf numFmtId="0" fontId="31" fillId="12" borderId="25" xfId="0" applyFont="1" applyFill="1" applyBorder="1" applyAlignment="1">
      <alignment horizontal="center" vertical="center" textRotation="90"/>
    </xf>
    <xf numFmtId="0" fontId="31" fillId="12" borderId="16" xfId="0" applyFont="1" applyFill="1" applyBorder="1" applyAlignment="1">
      <alignment horizontal="center" vertical="center" textRotation="90" wrapText="1"/>
    </xf>
    <xf numFmtId="0" fontId="31" fillId="12" borderId="13" xfId="0" applyFont="1" applyFill="1" applyBorder="1" applyAlignment="1">
      <alignment horizontal="center" vertical="center" textRotation="90" wrapText="1"/>
    </xf>
    <xf numFmtId="0" fontId="15" fillId="12" borderId="4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0" fillId="12" borderId="41" xfId="0" applyFont="1" applyFill="1" applyBorder="1"/>
    <xf numFmtId="0" fontId="0" fillId="12" borderId="47" xfId="0" applyFont="1" applyFill="1" applyBorder="1"/>
    <xf numFmtId="0" fontId="31" fillId="12" borderId="62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textRotation="90"/>
    </xf>
    <xf numFmtId="0" fontId="23" fillId="12" borderId="25" xfId="0" applyFont="1" applyFill="1" applyBorder="1" applyAlignment="1">
      <alignment horizontal="center" vertical="center" textRotation="90"/>
    </xf>
    <xf numFmtId="0" fontId="23" fillId="12" borderId="61" xfId="0" applyFont="1" applyFill="1" applyBorder="1" applyAlignment="1">
      <alignment horizontal="center" vertical="center"/>
    </xf>
    <xf numFmtId="0" fontId="23" fillId="12" borderId="49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23" fillId="12" borderId="57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31" fillId="12" borderId="12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30" fillId="0" borderId="0" xfId="0" applyFont="1" applyAlignment="1"/>
    <xf numFmtId="0" fontId="19" fillId="0" borderId="0" xfId="0" applyFont="1" applyAlignment="1"/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00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5132917</xdr:rowOff>
    </xdr:from>
    <xdr:to>
      <xdr:col>66</xdr:col>
      <xdr:colOff>39687</xdr:colOff>
      <xdr:row>44</xdr:row>
      <xdr:rowOff>150812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2917"/>
          <a:ext cx="10768541" cy="728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15240</xdr:rowOff>
    </xdr:from>
    <xdr:to>
      <xdr:col>14</xdr:col>
      <xdr:colOff>304800</xdr:colOff>
      <xdr:row>27</xdr:row>
      <xdr:rowOff>38100</xdr:rowOff>
    </xdr:to>
    <xdr:sp macro="" textlink="">
      <xdr:nvSpPr>
        <xdr:cNvPr id="2" name="TextBox 1"/>
        <xdr:cNvSpPr txBox="1"/>
      </xdr:nvSpPr>
      <xdr:spPr>
        <a:xfrm>
          <a:off x="251460" y="15240"/>
          <a:ext cx="10218420" cy="7635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4.Перечень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социально-экономических дисциплин;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математики;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электротехники.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экологических основ природопользования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строительных материалов и изделий;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инженерной геологии при производстве работ на строительной площадке;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геодезии;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инженерных сетей и оборудования территорий, зданий и стройплощадок;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экономики организации и предпринимательства;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проектно-сметного дела;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эксплуатации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реконструкции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производства работ;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безопасности жизнедеятельности и охраны труда;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оперативного управления деятельностью структурных подразделений.</a:t>
          </a: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Мастерские: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штукатурных работ;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столярно-плотничных работ.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11361420</xdr:colOff>
      <xdr:row>197</xdr:row>
      <xdr:rowOff>15240</xdr:rowOff>
    </xdr:to>
    <xdr:sp macro="" textlink="">
      <xdr:nvSpPr>
        <xdr:cNvPr id="2" name="TextBox 1"/>
        <xdr:cNvSpPr txBox="1"/>
      </xdr:nvSpPr>
      <xdr:spPr>
        <a:xfrm>
          <a:off x="152400" y="0"/>
          <a:ext cx="11209020" cy="2553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основной образовательной программе подготовки специалистов среднего звена (ППССЗ)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08.02.01 Строительство и эксплуатация зданий и сооружений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закона Российской Федерации от 29 декабря 2012 г. N 273-ФЗ «Об образовании в Российской Федерации»;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-Федерального государственного образовательного стандарта среднего профессионального образования по специальности 08.02.01 Строительство и эксплуатация зданий и сооружений, утвержденного приказом Министерства образования и науки Российской Федерации от 10.02.2018 г № 2 , зарегистрированного в Минюсте РФ 26.01.2018 г N 49797;Приказа Министерства труда и социальной защиты РФ от 26 июня 2017 № 516н «Об утверждении профессионального стандарта «Организатор строительного производства»;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 проекта примерной основной образовательной программы среднего профессионального образования - программы подготовки специалистов среднего звена по специальности 08.02.01 Строительство и эксплуатация зданий и сооружений, размещенной на сайте Реестра примерных образовательных программ СПО (оператор Реестра: Федеральное государственное бюджетное образовательное учреждение дополнительного профессионального образования «Институт развития профессионального образования» (ФГБОУ ДПО ИРПО), https://reestrspo.firpo.ru;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r>
            <a:rPr lang="ru-RU" sz="105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- Примерной рабочей программы общеобразовательной дисциплины  «Основы безопасности и защиты Родины» для профессиональных образовательных организаций (одобрено на заседании Педагогического совета ФГБОУ ДПО ИРПО протоколом №17 от «18» июня 2024 года);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вводится в действие с 01 сентября 2025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08.02.01 Строительство и эксплуатация зданий и сооружений на базе основного общего образования с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Учебный план определяет перечень, объемы, последовательность изучения дисциплин (далее УД),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специальности.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 техникуме устанавливаются такие виды учебных занятий, как урок, практическое занятие, лабораторное занятие, лекция, семинар, контрольная работа, консультация, учебная практика, производственная практика, а также самостоятельная работа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Объем и сроки получения среднего профессионального образования по специальности 08.02.01 Строительство и эксплуатация зданий и сооружений на базе основного общего образования с одновременным получением среднего общего образования: 5940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Общий объем каникулярного времени в учебном году составляет 10-11 недель, в том числе 2 недели в зимний период.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5.2.5.Общий объем дисциплины "Физическая культура" составляет 208 академических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5.2.6. Освоение общепрофессионального цикла образовательной программы предусматривает изучение дисциплины "Безопасность жизнедеятельности" в объеме 68 академических часов, из них на освоение основ военной службы (для юношей) - 70 процентов от общего объема времени, отведенного на указанную дисциплину.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Обязательная часть общего гуманитарного и социально-экономического цикла образовательной программы  предусматривает изучение следующих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обучения.Экзамены, консультации для обучающихся на базе основного общего образования по очной форме обучения  проводятся за счет времени, отведенного в учебном плане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28 недель (1008 часов), из них: 10 недель – учебная, 14 недель - производственная (по профилю специальности) и 4 недели – производственная (преддипломная),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41,9 %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практика проводится при освоении обучающимися профессиональных компетенций реализовывается как в несколько периодов, так и рассредоточенно, чередуясь с теоретическими занятиями в рамках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3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Производственная (по профилю специальности) практика проводится концентрированно в организациях, направление деятельности которых соответствует профилю подготовки обучающихся при освоении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4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Аттестация по итогам производственной практики проводится с учетом результатов, подтвержденных документами соответствующих организаций.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ОП.07 Экономика отрасли , МДК.01.01 Проектирование зданий и сооружений,МДК.02.01 Организация технологических процессов при строительстве, эксплуатации и реконструкции строительных объектов предусматривается выполнение курсовой работы. Задания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5.2.15.  На проведение учебных занятий и практики выделено 94 % от объема учебных циклов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образования, указанными в пп.5.1.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программы подготовки специалистов среднего звена с учетом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технологического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профиля получаемой специальности 08.02.01 Строительство и эксплуатация зданий и сооружений.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предусматривается.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Объем образовательной программы составляет 5940 академических часов, 199 недель.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Обязательная часть программы подготовки специалистов среднего звена составляет 2952 академических часа, 70 % от общего объема времени, отведенного на ее освоение.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Вариативная часть программы подготовки специалистов среднего звена составляет 1296 академических часов, 30 %.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Согласно Федеральному государственному образовательному стандарту по специальности 08.02.01 Строительство и эксплуатация зданий и сооружений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самостоятельно. На вариативную часть предусмотрено 1296 часов .Объем времени, отведенный на вариативную часть, использован на: увеличение объема времени дисциплин и модулей обязательной части -1260 часов (математический и общий естественнонаучный учебный цикл-28 часов, общепрофессиональный цикл – 40 часов, профессиональный цикл – 1192 часа), введена новая дисциплина ОП.10 Охрана труда.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социально-гуманитарного, общепрофессионального и профессионального циклов в виде дифференцированных зачётов и экзаменов, экзаменов по модулям, экзамена квалификационного, и оценочными материалами, позволяющими оценить достижение запланированных по отдельным дисциплинам (модулям) и практикам результатов обучения.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дисциплинам, экзаменов по модулям, экзамена квалификационного планируется в дни, освобожденные от других форм учебной нагрузки.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математике, истории и физике, по русскому языку и математике – в письменной форме, по истории и физике – в устной.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и экзамен.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5.5.8. При завершении освоения ПМ.05 Выполнение работ по профессиям рабочих:                                                          16671 Плотник, 19727 Штукатур проводится квалификационный экзамен, на котором присваиваются квалификации по профессиям «Плотник» и «Штукатур».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 Формы проведения государственной итоговой аттестации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5.6.1. Освоение ППССЗ по специальности 08.02.01 Строительство и эксплуатация зданий и сооружений завершается государственной итоговой аттестацией. 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Государственная итоговая аттестация завершается присвоением квалификации специалиста среднего звена «Техник».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zoomScale="72" zoomScaleNormal="72" zoomScaleSheetLayoutView="72" workbookViewId="0">
      <selection activeCell="T16" sqref="T16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6.75" customHeight="1" x14ac:dyDescent="0.25">
      <c r="A1" s="452"/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961"/>
      <c r="T1" s="961"/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961"/>
      <c r="AF1" s="961"/>
      <c r="AG1" s="961"/>
      <c r="AH1" s="961"/>
      <c r="AI1" s="961"/>
      <c r="AJ1" s="961"/>
      <c r="AK1" s="961"/>
      <c r="AL1" s="961"/>
      <c r="AM1" s="961"/>
      <c r="AN1" s="961"/>
      <c r="AO1" s="961"/>
      <c r="AP1" s="961"/>
      <c r="AQ1" s="961"/>
      <c r="AR1" s="961"/>
      <c r="AS1" s="961"/>
      <c r="AT1" s="961"/>
      <c r="AU1" s="961"/>
      <c r="AV1" s="961"/>
      <c r="AW1" s="961"/>
      <c r="AX1" s="455"/>
      <c r="AY1" s="455"/>
      <c r="AZ1" s="455"/>
      <c r="BA1" s="455"/>
      <c r="BB1" s="455"/>
      <c r="BC1" s="455"/>
      <c r="BD1" s="455"/>
      <c r="BE1" s="456"/>
      <c r="BF1" s="456"/>
      <c r="BG1" s="456"/>
      <c r="BH1" s="456"/>
      <c r="BI1" s="456"/>
      <c r="BK1" s="456"/>
      <c r="BL1" s="456"/>
      <c r="BM1" s="452"/>
    </row>
    <row r="2" spans="1:65" x14ac:dyDescent="0.2">
      <c r="A2" s="452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961"/>
      <c r="R2" s="961"/>
      <c r="S2" s="961"/>
      <c r="T2" s="961"/>
      <c r="U2" s="961"/>
      <c r="V2" s="961"/>
      <c r="W2" s="961"/>
      <c r="X2" s="961"/>
      <c r="Y2" s="961"/>
      <c r="Z2" s="961"/>
      <c r="AA2" s="961"/>
      <c r="AB2" s="961"/>
      <c r="AC2" s="961"/>
      <c r="AD2" s="961"/>
      <c r="AE2" s="961"/>
      <c r="AF2" s="961"/>
      <c r="AG2" s="961"/>
      <c r="AH2" s="961"/>
      <c r="AI2" s="961"/>
      <c r="AJ2" s="961"/>
      <c r="AK2" s="961"/>
      <c r="AL2" s="961"/>
      <c r="AM2" s="961"/>
      <c r="AN2" s="961"/>
      <c r="AO2" s="961"/>
      <c r="AP2" s="961"/>
      <c r="AQ2" s="961"/>
      <c r="AR2" s="961"/>
      <c r="AS2" s="961"/>
      <c r="AT2" s="961"/>
      <c r="AU2" s="961"/>
      <c r="AV2" s="961"/>
      <c r="AW2" s="961"/>
      <c r="AX2" s="961"/>
      <c r="AY2" s="961"/>
      <c r="AZ2" s="961"/>
      <c r="BA2" s="455"/>
      <c r="BB2" s="458"/>
      <c r="BC2" s="458"/>
      <c r="BD2" s="458"/>
      <c r="BE2" s="458"/>
      <c r="BF2" s="458"/>
      <c r="BG2" s="458"/>
      <c r="BH2" s="458"/>
      <c r="BI2" s="458"/>
      <c r="BJ2" s="458"/>
      <c r="BK2" s="458"/>
      <c r="BL2" s="458"/>
    </row>
    <row r="3" spans="1:65" x14ac:dyDescent="0.2">
      <c r="A3" s="452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7"/>
      <c r="P3" s="457"/>
      <c r="Q3" s="457"/>
      <c r="R3" s="457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962"/>
      <c r="AW3" s="455"/>
      <c r="AX3" s="455"/>
      <c r="AY3" s="455"/>
      <c r="AZ3" s="455"/>
      <c r="BA3" s="455"/>
      <c r="BB3" s="458"/>
      <c r="BC3" s="458"/>
      <c r="BD3" s="458"/>
      <c r="BE3" s="458"/>
      <c r="BF3" s="458"/>
      <c r="BG3" s="458"/>
      <c r="BH3" s="458"/>
      <c r="BI3" s="458"/>
      <c r="BJ3" s="458"/>
      <c r="BK3" s="458"/>
      <c r="BL3" s="458"/>
    </row>
    <row r="4" spans="1:65" x14ac:dyDescent="0.2">
      <c r="A4" s="452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7"/>
      <c r="P4" s="457"/>
      <c r="Q4" s="457"/>
      <c r="R4" s="457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59"/>
      <c r="AU4" s="459"/>
      <c r="AV4" s="459"/>
      <c r="AW4" s="455"/>
      <c r="AX4" s="455"/>
      <c r="AY4" s="455"/>
      <c r="AZ4" s="455"/>
      <c r="BA4" s="455"/>
      <c r="BB4" s="458"/>
      <c r="BC4" s="458"/>
      <c r="BD4" s="458"/>
      <c r="BE4" s="458"/>
      <c r="BF4" s="458"/>
      <c r="BG4" s="458"/>
      <c r="BH4" s="458"/>
      <c r="BI4" s="458"/>
      <c r="BJ4" s="458"/>
      <c r="BK4" s="458"/>
      <c r="BL4" s="458"/>
    </row>
    <row r="5" spans="1:65" x14ac:dyDescent="0.2">
      <c r="A5" s="452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7"/>
      <c r="P5" s="457"/>
      <c r="Q5" s="457"/>
      <c r="R5" s="457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455"/>
      <c r="AX5" s="455"/>
      <c r="AY5" s="455"/>
      <c r="AZ5" s="455"/>
      <c r="BA5" s="455"/>
      <c r="BB5" s="458"/>
      <c r="BC5" s="458"/>
      <c r="BD5" s="458"/>
      <c r="BE5" s="458"/>
      <c r="BF5" s="458"/>
      <c r="BG5" s="458"/>
      <c r="BH5" s="458"/>
      <c r="BI5" s="458"/>
      <c r="BJ5" s="458"/>
      <c r="BK5" s="458"/>
      <c r="BL5" s="458"/>
    </row>
    <row r="6" spans="1:65" x14ac:dyDescent="0.2">
      <c r="A6" s="452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7"/>
      <c r="P6" s="457"/>
      <c r="Q6" s="457"/>
      <c r="R6" s="457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5"/>
      <c r="AX6" s="455"/>
      <c r="AY6" s="455"/>
      <c r="AZ6" s="455"/>
      <c r="BA6" s="455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58"/>
    </row>
    <row r="7" spans="1:65" x14ac:dyDescent="0.2">
      <c r="A7" s="452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7"/>
      <c r="P7" s="457"/>
      <c r="Q7" s="457"/>
      <c r="R7" s="457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5"/>
      <c r="AX7" s="455"/>
      <c r="AY7" s="455"/>
      <c r="AZ7" s="455"/>
      <c r="BA7" s="455"/>
      <c r="BB7" s="458"/>
      <c r="BC7" s="458"/>
      <c r="BD7" s="458"/>
      <c r="BE7" s="458"/>
      <c r="BF7" s="458"/>
      <c r="BG7" s="458"/>
      <c r="BH7" s="458"/>
      <c r="BI7" s="458"/>
      <c r="BJ7" s="458"/>
      <c r="BK7" s="458"/>
      <c r="BL7" s="458"/>
    </row>
    <row r="8" spans="1:65" ht="14.1" customHeight="1" x14ac:dyDescent="0.2">
      <c r="A8" s="452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3"/>
      <c r="P8" s="673"/>
      <c r="Q8" s="674"/>
      <c r="R8" s="674"/>
      <c r="S8" s="675"/>
      <c r="T8" s="455"/>
      <c r="U8" s="455"/>
      <c r="V8" s="455"/>
      <c r="W8" s="461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5"/>
      <c r="AR8" s="455"/>
      <c r="AS8" s="455"/>
      <c r="AT8" s="455"/>
      <c r="AU8" s="455"/>
      <c r="AV8" s="455"/>
      <c r="AW8" s="455"/>
      <c r="AX8" s="455"/>
      <c r="AY8" s="454"/>
      <c r="AZ8" s="454"/>
      <c r="BA8" s="454"/>
      <c r="BB8" s="454"/>
      <c r="BC8" s="454"/>
      <c r="BD8" s="454"/>
      <c r="BE8" s="462"/>
      <c r="BF8" s="462"/>
      <c r="BG8" s="462"/>
      <c r="BH8" s="462"/>
      <c r="BI8" s="462"/>
      <c r="BJ8" s="463"/>
      <c r="BK8" s="462"/>
      <c r="BL8" s="462"/>
      <c r="BM8" s="450"/>
    </row>
    <row r="9" spans="1:65" ht="14.1" customHeight="1" x14ac:dyDescent="0.25">
      <c r="A9" s="452"/>
      <c r="B9" s="676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4"/>
      <c r="P9" s="674"/>
      <c r="Q9" s="674"/>
      <c r="R9" s="674"/>
      <c r="S9" s="67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4"/>
      <c r="AZ9" s="454"/>
      <c r="BA9" s="454"/>
      <c r="BB9" s="454"/>
      <c r="BC9" s="454"/>
      <c r="BD9" s="465"/>
      <c r="BE9" s="466"/>
      <c r="BF9" s="466"/>
      <c r="BG9" s="466"/>
      <c r="BH9" s="466"/>
      <c r="BI9" s="466"/>
      <c r="BJ9" s="467"/>
      <c r="BK9" s="468"/>
      <c r="BL9" s="465"/>
      <c r="BM9" s="468"/>
    </row>
    <row r="10" spans="1:65" ht="14.1" customHeight="1" x14ac:dyDescent="0.2">
      <c r="A10" s="452"/>
      <c r="B10" s="677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9"/>
      <c r="P10" s="679"/>
      <c r="Q10" s="674"/>
      <c r="R10" s="674"/>
      <c r="S10" s="675"/>
      <c r="T10" s="455"/>
      <c r="U10" s="455"/>
      <c r="V10" s="455"/>
      <c r="W10" s="454"/>
      <c r="X10" s="454"/>
      <c r="Y10" s="454"/>
      <c r="Z10" s="454"/>
      <c r="AA10" s="454"/>
      <c r="AB10" s="454"/>
      <c r="AC10" s="454"/>
      <c r="AD10" s="454"/>
      <c r="AE10" s="469"/>
      <c r="AF10" s="454"/>
      <c r="AG10" s="454"/>
      <c r="AI10" s="454"/>
      <c r="AJ10" s="454"/>
      <c r="AK10" s="454"/>
      <c r="AL10" s="454"/>
      <c r="AM10" s="454"/>
      <c r="AN10" s="454"/>
      <c r="AO10" s="454"/>
      <c r="AP10" s="455"/>
      <c r="AQ10" s="455"/>
      <c r="AR10" s="455"/>
      <c r="AS10" s="455"/>
      <c r="AT10" s="455"/>
      <c r="AU10" s="455"/>
      <c r="AV10" s="455"/>
      <c r="AW10" s="455"/>
      <c r="AX10" s="455"/>
      <c r="AY10" s="680"/>
      <c r="AZ10" s="680"/>
      <c r="BA10" s="680"/>
      <c r="BB10" s="680"/>
      <c r="BC10" s="680"/>
      <c r="BD10" s="680"/>
      <c r="BE10" s="680"/>
      <c r="BF10" s="680"/>
      <c r="BG10" s="680"/>
      <c r="BH10" s="680"/>
      <c r="BI10" s="680"/>
      <c r="BJ10" s="680"/>
      <c r="BK10" s="680"/>
      <c r="BL10" s="680"/>
      <c r="BM10" s="680"/>
    </row>
    <row r="11" spans="1:65" ht="13.5" customHeight="1" x14ac:dyDescent="0.2">
      <c r="A11" s="452"/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4"/>
      <c r="P11" s="674"/>
      <c r="Q11" s="674"/>
      <c r="R11" s="674"/>
      <c r="S11" s="67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  <c r="AO11" s="455"/>
      <c r="AP11" s="455"/>
      <c r="AQ11" s="455"/>
      <c r="AR11" s="455"/>
      <c r="AS11" s="455"/>
      <c r="AT11" s="455"/>
      <c r="AU11" s="455"/>
      <c r="AV11" s="455"/>
      <c r="AW11" s="455"/>
      <c r="AX11" s="455"/>
      <c r="AY11" s="681"/>
      <c r="AZ11" s="681"/>
      <c r="BA11" s="681"/>
      <c r="BB11" s="681"/>
      <c r="BC11" s="681"/>
      <c r="BD11" s="681"/>
      <c r="BE11" s="684"/>
      <c r="BF11" s="684"/>
      <c r="BG11" s="684"/>
      <c r="BH11" s="684"/>
      <c r="BI11" s="684"/>
      <c r="BJ11" s="684"/>
    </row>
    <row r="12" spans="1:65" ht="13.5" customHeight="1" x14ac:dyDescent="0.2">
      <c r="A12" s="452"/>
      <c r="B12" s="675"/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4"/>
      <c r="P12" s="674"/>
      <c r="Q12" s="674"/>
      <c r="R12" s="674"/>
      <c r="S12" s="67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4"/>
      <c r="AZ12" s="454"/>
      <c r="BA12" s="454"/>
      <c r="BB12" s="454"/>
      <c r="BC12" s="454"/>
      <c r="BD12" s="454"/>
      <c r="BE12" s="470"/>
      <c r="BF12" s="470"/>
      <c r="BG12" s="470"/>
      <c r="BH12" s="467"/>
      <c r="BI12" s="467"/>
      <c r="BJ12" s="467"/>
      <c r="BK12" s="467"/>
      <c r="BL12" s="467"/>
      <c r="BM12" s="467"/>
    </row>
    <row r="13" spans="1:65" ht="13.5" customHeight="1" x14ac:dyDescent="0.2">
      <c r="A13" s="452"/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60"/>
      <c r="P13" s="460"/>
      <c r="Q13" s="460"/>
      <c r="R13" s="460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455"/>
      <c r="AY13" s="455"/>
      <c r="AZ13" s="455"/>
      <c r="BA13" s="455"/>
      <c r="BB13" s="455"/>
      <c r="BC13" s="455"/>
      <c r="BD13" s="455"/>
      <c r="BE13" s="452"/>
      <c r="BF13" s="452"/>
      <c r="BG13" s="452"/>
      <c r="BH13" s="458"/>
      <c r="BI13" s="458"/>
      <c r="BJ13" s="458"/>
      <c r="BK13" s="458"/>
      <c r="BL13" s="458"/>
      <c r="BM13" s="458"/>
    </row>
    <row r="14" spans="1:65" ht="13.5" customHeight="1" x14ac:dyDescent="0.2">
      <c r="A14" s="452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60"/>
      <c r="P14" s="460"/>
      <c r="Q14" s="460"/>
      <c r="R14" s="460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2"/>
      <c r="BF14" s="452"/>
      <c r="BG14" s="452"/>
      <c r="BH14" s="458"/>
      <c r="BI14" s="458"/>
      <c r="BJ14" s="458"/>
      <c r="BK14" s="458"/>
      <c r="BL14" s="458"/>
      <c r="BM14" s="458"/>
    </row>
    <row r="15" spans="1:65" ht="13.5" customHeight="1" x14ac:dyDescent="0.2">
      <c r="A15" s="452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60"/>
      <c r="P15" s="460"/>
      <c r="Q15" s="460"/>
      <c r="R15" s="460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5"/>
      <c r="AW15" s="455"/>
      <c r="AX15" s="455"/>
      <c r="AY15" s="455"/>
      <c r="AZ15" s="455"/>
      <c r="BA15" s="455"/>
      <c r="BB15" s="455"/>
      <c r="BC15" s="455"/>
      <c r="BD15" s="455"/>
      <c r="BE15" s="452"/>
      <c r="BF15" s="452"/>
      <c r="BG15" s="452"/>
      <c r="BH15" s="458"/>
      <c r="BI15" s="458"/>
      <c r="BJ15" s="458"/>
      <c r="BK15" s="458"/>
      <c r="BL15" s="458"/>
      <c r="BM15" s="458"/>
    </row>
    <row r="16" spans="1:65" ht="14.1" customHeight="1" x14ac:dyDescent="0.3">
      <c r="A16" s="452"/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963"/>
      <c r="AD16" s="963"/>
      <c r="AE16" s="963"/>
      <c r="AF16" s="963"/>
      <c r="AG16" s="963"/>
      <c r="AH16" s="963"/>
      <c r="AI16" s="963"/>
      <c r="AJ16" s="963"/>
      <c r="AK16" s="963"/>
      <c r="AL16" s="963"/>
      <c r="AM16" s="963"/>
      <c r="AN16" s="963"/>
      <c r="AO16" s="963"/>
      <c r="AP16" s="963"/>
      <c r="AQ16" s="963"/>
      <c r="AR16" s="963"/>
      <c r="AS16" s="471"/>
      <c r="AT16" s="455"/>
      <c r="AU16" s="455"/>
      <c r="AV16" s="455"/>
      <c r="AW16" s="455"/>
      <c r="AX16" s="455"/>
      <c r="AY16" s="455"/>
      <c r="AZ16" s="472"/>
      <c r="BA16" s="472"/>
      <c r="BB16" s="472"/>
      <c r="BC16" s="458"/>
      <c r="BD16" s="458"/>
      <c r="BE16" s="452"/>
      <c r="BF16" s="452"/>
      <c r="BG16" s="452"/>
      <c r="BH16" s="452"/>
      <c r="BI16" s="452"/>
      <c r="BJ16" s="452"/>
      <c r="BK16" s="452"/>
      <c r="BL16" s="452"/>
      <c r="BM16" s="452"/>
    </row>
    <row r="17" spans="1:65" ht="14.1" customHeight="1" x14ac:dyDescent="0.2">
      <c r="A17" s="452"/>
      <c r="B17" s="452"/>
      <c r="C17" s="452"/>
      <c r="D17" s="452"/>
      <c r="E17" s="452"/>
      <c r="F17" s="452"/>
      <c r="G17" s="452"/>
      <c r="H17" s="452"/>
      <c r="I17" s="452"/>
      <c r="J17" s="452"/>
      <c r="K17" s="452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961"/>
      <c r="Y17" s="961"/>
      <c r="Z17" s="961"/>
      <c r="AA17" s="961"/>
      <c r="AB17" s="961"/>
      <c r="AC17" s="961"/>
      <c r="AD17" s="961"/>
      <c r="AE17" s="961"/>
      <c r="AF17" s="961"/>
      <c r="AG17" s="961"/>
      <c r="AH17" s="961"/>
      <c r="AI17" s="961"/>
      <c r="AJ17" s="961"/>
      <c r="AK17" s="961"/>
      <c r="AL17" s="961"/>
      <c r="AM17" s="961"/>
      <c r="AN17" s="961"/>
      <c r="AO17" s="961"/>
      <c r="AP17" s="961"/>
      <c r="AQ17" s="961"/>
      <c r="AR17" s="961"/>
      <c r="AS17" s="961"/>
      <c r="AT17" s="961"/>
      <c r="AU17" s="961"/>
      <c r="AV17" s="961"/>
      <c r="AW17" s="961"/>
      <c r="AX17" s="961"/>
      <c r="AY17" s="961"/>
      <c r="AZ17" s="961"/>
      <c r="BA17" s="961"/>
      <c r="BB17" s="961"/>
      <c r="BC17" s="961"/>
      <c r="BD17" s="961"/>
      <c r="BE17" s="961"/>
      <c r="BF17" s="961"/>
      <c r="BG17" s="473"/>
      <c r="BH17" s="473"/>
      <c r="BI17" s="473"/>
      <c r="BJ17" s="474"/>
      <c r="BK17" s="474"/>
      <c r="BL17" s="475"/>
      <c r="BM17" s="475"/>
    </row>
    <row r="18" spans="1:65" ht="19.5" customHeight="1" x14ac:dyDescent="0.3">
      <c r="A18" s="452"/>
      <c r="B18" s="452"/>
      <c r="C18" s="452"/>
      <c r="D18" s="452"/>
      <c r="E18" s="452"/>
      <c r="F18" s="471"/>
      <c r="G18" s="471"/>
      <c r="H18" s="471"/>
      <c r="I18" s="452"/>
      <c r="J18" s="452"/>
      <c r="K18" s="452"/>
      <c r="L18" s="452"/>
      <c r="M18" s="452"/>
      <c r="N18" s="452"/>
      <c r="O18" s="452"/>
      <c r="P18" s="455"/>
      <c r="Q18" s="964"/>
      <c r="R18" s="965"/>
      <c r="S18" s="965"/>
      <c r="T18" s="965"/>
      <c r="U18" s="965"/>
      <c r="V18" s="965"/>
      <c r="W18" s="965"/>
      <c r="X18" s="965"/>
      <c r="Y18" s="965"/>
      <c r="Z18" s="965"/>
      <c r="AA18" s="965"/>
      <c r="AB18" s="965"/>
      <c r="AC18" s="965"/>
      <c r="AD18" s="965"/>
      <c r="AE18" s="965"/>
      <c r="AF18" s="965"/>
      <c r="AG18" s="965"/>
      <c r="AH18" s="965"/>
      <c r="AI18" s="965"/>
      <c r="AJ18" s="965"/>
      <c r="AK18" s="965"/>
      <c r="AL18" s="965"/>
      <c r="AM18" s="965"/>
      <c r="AN18" s="965"/>
      <c r="AO18" s="965"/>
      <c r="AP18" s="965"/>
      <c r="AQ18" s="965"/>
      <c r="AR18" s="965"/>
      <c r="AS18" s="965"/>
      <c r="AT18" s="965"/>
      <c r="AU18" s="965"/>
      <c r="AV18" s="965"/>
      <c r="AW18" s="965"/>
      <c r="AX18" s="965"/>
      <c r="AY18" s="965"/>
      <c r="AZ18" s="965"/>
      <c r="BA18" s="965"/>
      <c r="BB18" s="472"/>
      <c r="BC18" s="458"/>
      <c r="BD18" s="458"/>
      <c r="BE18" s="473"/>
      <c r="BF18" s="473"/>
      <c r="BG18" s="473"/>
      <c r="BH18" s="473"/>
      <c r="BI18" s="473"/>
      <c r="BJ18" s="473"/>
      <c r="BK18" s="473"/>
      <c r="BL18" s="474"/>
      <c r="BM18" s="475"/>
    </row>
    <row r="19" spans="1:65" ht="14.1" customHeight="1" x14ac:dyDescent="0.2">
      <c r="A19" s="452"/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55"/>
      <c r="AZ19" s="477"/>
      <c r="BA19" s="477"/>
      <c r="BB19" s="472"/>
      <c r="BC19" s="458"/>
      <c r="BD19" s="458"/>
      <c r="BE19" s="475"/>
      <c r="BF19" s="473"/>
      <c r="BG19" s="473"/>
      <c r="BH19" s="473"/>
      <c r="BI19" s="473"/>
      <c r="BJ19" s="473"/>
      <c r="BK19" s="473"/>
      <c r="BL19" s="474"/>
      <c r="BM19" s="475"/>
    </row>
    <row r="20" spans="1:65" ht="14.1" customHeight="1" x14ac:dyDescent="0.2">
      <c r="A20" s="452"/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55"/>
      <c r="AZ20" s="477"/>
      <c r="BA20" s="477"/>
      <c r="BB20" s="472"/>
      <c r="BC20" s="458"/>
      <c r="BD20" s="458"/>
      <c r="BE20" s="475"/>
      <c r="BF20" s="473"/>
      <c r="BG20" s="473"/>
      <c r="BH20" s="473"/>
      <c r="BI20" s="473"/>
      <c r="BJ20" s="473"/>
      <c r="BK20" s="473"/>
      <c r="BL20" s="474"/>
      <c r="BM20" s="475"/>
    </row>
    <row r="21" spans="1:65" ht="14.1" customHeight="1" x14ac:dyDescent="0.2">
      <c r="A21" s="452"/>
      <c r="B21" s="452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76"/>
      <c r="AH21" s="476"/>
      <c r="AI21" s="476"/>
      <c r="AJ21" s="476"/>
      <c r="AK21" s="966"/>
      <c r="AL21" s="967"/>
      <c r="AM21" s="967"/>
      <c r="AN21" s="967"/>
      <c r="AO21" s="967"/>
      <c r="AP21" s="967"/>
      <c r="AQ21" s="967"/>
      <c r="AR21" s="967"/>
      <c r="AS21" s="967"/>
      <c r="AT21" s="476"/>
      <c r="AU21" s="968"/>
      <c r="AV21" s="969"/>
      <c r="AW21" s="969"/>
      <c r="AX21" s="969"/>
      <c r="AY21" s="969"/>
      <c r="AZ21" s="477"/>
      <c r="BA21" s="477"/>
      <c r="BB21" s="472"/>
      <c r="BC21" s="458"/>
      <c r="BD21" s="458"/>
      <c r="BE21" s="475"/>
      <c r="BF21" s="473"/>
      <c r="BG21" s="473"/>
      <c r="BH21" s="473"/>
      <c r="BI21" s="473"/>
      <c r="BJ21" s="473"/>
      <c r="BK21" s="473"/>
      <c r="BL21" s="474"/>
      <c r="BM21" s="475"/>
    </row>
    <row r="22" spans="1:65" ht="14.1" customHeight="1" x14ac:dyDescent="0.2">
      <c r="A22" s="452"/>
      <c r="B22" s="452"/>
      <c r="C22" s="452"/>
      <c r="D22" s="452"/>
      <c r="E22" s="452"/>
      <c r="F22" s="479"/>
      <c r="G22" s="479"/>
      <c r="H22" s="479"/>
      <c r="I22" s="480"/>
      <c r="J22" s="480"/>
      <c r="K22" s="452"/>
      <c r="L22" s="452"/>
      <c r="M22" s="452"/>
      <c r="N22" s="452"/>
      <c r="O22" s="452"/>
      <c r="P22" s="455"/>
      <c r="Q22" s="455"/>
      <c r="R22" s="455"/>
      <c r="S22" s="455"/>
      <c r="T22" s="455"/>
      <c r="U22" s="455"/>
      <c r="V22" s="455"/>
      <c r="W22" s="455"/>
      <c r="X22" s="455"/>
      <c r="Y22" s="459"/>
      <c r="Z22" s="459"/>
      <c r="AA22" s="459"/>
      <c r="AB22" s="459"/>
      <c r="AC22" s="459"/>
      <c r="AD22" s="455"/>
      <c r="AE22" s="455"/>
      <c r="AF22" s="455"/>
      <c r="AG22" s="481"/>
      <c r="AH22" s="481"/>
      <c r="AI22" s="481"/>
      <c r="AJ22" s="481"/>
      <c r="AK22" s="481"/>
      <c r="AL22" s="481"/>
      <c r="AM22" s="962"/>
      <c r="AN22" s="962"/>
      <c r="AO22" s="962"/>
      <c r="AP22" s="962"/>
      <c r="AQ22" s="962"/>
      <c r="AR22" s="962"/>
      <c r="AS22" s="962"/>
      <c r="AT22" s="476"/>
      <c r="AU22" s="970"/>
      <c r="AV22" s="970"/>
      <c r="AW22" s="970"/>
      <c r="AX22" s="970"/>
      <c r="AY22" s="970"/>
      <c r="AZ22" s="970"/>
      <c r="BA22" s="971"/>
      <c r="BB22" s="971"/>
      <c r="BC22" s="971"/>
      <c r="BD22" s="971"/>
      <c r="BE22" s="971"/>
      <c r="BF22" s="473"/>
      <c r="BG22" s="473"/>
      <c r="BH22" s="473"/>
      <c r="BI22" s="473"/>
      <c r="BJ22" s="473"/>
      <c r="BK22" s="473"/>
      <c r="BL22" s="474"/>
      <c r="BM22" s="475"/>
    </row>
    <row r="23" spans="1:65" ht="14.1" customHeight="1" x14ac:dyDescent="0.2">
      <c r="A23" s="452"/>
      <c r="B23" s="452"/>
      <c r="C23" s="452"/>
      <c r="D23" s="452"/>
      <c r="E23" s="452"/>
      <c r="F23" s="479"/>
      <c r="G23" s="479"/>
      <c r="H23" s="479"/>
      <c r="I23" s="480"/>
      <c r="J23" s="480"/>
      <c r="K23" s="452"/>
      <c r="L23" s="452"/>
      <c r="M23" s="452"/>
      <c r="N23" s="452"/>
      <c r="O23" s="452"/>
      <c r="P23" s="455"/>
      <c r="Q23" s="455"/>
      <c r="R23" s="455"/>
      <c r="S23" s="455"/>
      <c r="T23" s="455"/>
      <c r="U23" s="455"/>
      <c r="V23" s="455"/>
      <c r="W23" s="455"/>
      <c r="X23" s="455"/>
      <c r="Y23" s="459"/>
      <c r="Z23" s="459"/>
      <c r="AA23" s="459"/>
      <c r="AB23" s="459"/>
      <c r="AC23" s="459"/>
      <c r="AD23" s="455"/>
      <c r="AE23" s="455"/>
      <c r="AF23" s="455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3"/>
      <c r="AT23" s="476"/>
      <c r="AU23" s="482"/>
      <c r="AV23" s="481"/>
      <c r="AW23" s="481"/>
      <c r="AX23" s="481"/>
      <c r="AY23" s="455"/>
      <c r="AZ23" s="477"/>
      <c r="BA23" s="477"/>
      <c r="BB23" s="472"/>
      <c r="BC23" s="458"/>
      <c r="BD23" s="458"/>
      <c r="BE23" s="475"/>
      <c r="BF23" s="473"/>
      <c r="BG23" s="473"/>
      <c r="BH23" s="473"/>
      <c r="BI23" s="473"/>
      <c r="BJ23" s="473"/>
      <c r="BK23" s="473"/>
      <c r="BL23" s="474"/>
      <c r="BM23" s="475"/>
    </row>
    <row r="24" spans="1:65" ht="10.5" customHeight="1" x14ac:dyDescent="0.2">
      <c r="A24" s="452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78"/>
      <c r="AH24" s="476"/>
      <c r="AI24" s="476"/>
      <c r="AJ24" s="476"/>
      <c r="AK24" s="476"/>
      <c r="AL24" s="476"/>
      <c r="AM24" s="476"/>
      <c r="AN24" s="476"/>
      <c r="AO24" s="476"/>
      <c r="AP24" s="476"/>
      <c r="AQ24" s="476"/>
      <c r="AR24" s="476"/>
      <c r="AS24" s="459"/>
      <c r="AT24" s="481"/>
      <c r="AU24" s="481"/>
      <c r="AV24" s="476"/>
      <c r="AW24" s="476"/>
      <c r="AX24" s="476"/>
      <c r="AY24" s="455"/>
      <c r="AZ24" s="477"/>
      <c r="BA24" s="477"/>
      <c r="BB24" s="472"/>
      <c r="BC24" s="458"/>
      <c r="BD24" s="458"/>
      <c r="BE24" s="475"/>
      <c r="BF24" s="473"/>
      <c r="BG24" s="473"/>
      <c r="BH24" s="473"/>
      <c r="BI24" s="473"/>
      <c r="BJ24" s="473"/>
      <c r="BK24" s="473"/>
      <c r="BL24" s="474"/>
      <c r="BM24" s="475"/>
    </row>
    <row r="25" spans="1:65" ht="14.1" customHeight="1" x14ac:dyDescent="0.2">
      <c r="A25" s="452"/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5"/>
      <c r="Q25" s="455"/>
      <c r="R25" s="455"/>
      <c r="S25" s="455"/>
      <c r="T25" s="455"/>
      <c r="U25" s="455"/>
      <c r="V25" s="455"/>
      <c r="W25" s="455"/>
      <c r="X25" s="455"/>
      <c r="Y25" s="464"/>
      <c r="Z25" s="484"/>
      <c r="AA25" s="484"/>
      <c r="AB25" s="484"/>
      <c r="AC25" s="484"/>
      <c r="AD25" s="484"/>
      <c r="AE25" s="485"/>
      <c r="AF25" s="485"/>
      <c r="AG25" s="485"/>
      <c r="AH25" s="485"/>
      <c r="AI25" s="485"/>
      <c r="AJ25" s="485"/>
      <c r="AK25" s="485"/>
      <c r="AL25" s="485"/>
      <c r="AM25" s="485"/>
      <c r="AN25" s="455"/>
      <c r="AO25" s="485"/>
      <c r="AP25" s="485"/>
      <c r="AQ25" s="485"/>
      <c r="AR25" s="485"/>
      <c r="AS25" s="486"/>
      <c r="AT25" s="485"/>
      <c r="AU25" s="487"/>
      <c r="AV25" s="485"/>
      <c r="AW25" s="485"/>
      <c r="AX25" s="488"/>
      <c r="AY25" s="455"/>
      <c r="AZ25" s="455"/>
      <c r="BA25" s="455"/>
      <c r="BB25" s="455"/>
      <c r="BC25" s="455"/>
      <c r="BD25" s="455"/>
      <c r="BE25" s="452"/>
      <c r="BF25" s="452"/>
      <c r="BG25" s="452"/>
      <c r="BH25" s="452"/>
      <c r="BI25" s="452"/>
      <c r="BJ25" s="452"/>
      <c r="BK25" s="452"/>
      <c r="BL25" s="452"/>
      <c r="BM25" s="452"/>
    </row>
    <row r="26" spans="1:65" ht="10.5" customHeight="1" x14ac:dyDescent="0.2">
      <c r="A26" s="452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5"/>
      <c r="Q26" s="455"/>
      <c r="R26" s="455"/>
      <c r="S26" s="455"/>
      <c r="T26" s="455"/>
      <c r="U26" s="455"/>
      <c r="V26" s="455"/>
      <c r="W26" s="455"/>
      <c r="X26" s="455"/>
      <c r="Y26" s="459"/>
      <c r="Z26" s="459"/>
      <c r="AA26" s="459"/>
      <c r="AB26" s="459"/>
      <c r="AC26" s="459"/>
      <c r="AD26" s="459"/>
      <c r="AE26" s="489"/>
      <c r="AF26" s="489"/>
      <c r="AG26" s="489"/>
      <c r="AH26" s="489"/>
      <c r="AI26" s="489"/>
      <c r="AJ26" s="489"/>
      <c r="AK26" s="489"/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/>
      <c r="AX26" s="488"/>
      <c r="AY26" s="455"/>
      <c r="AZ26" s="455"/>
      <c r="BA26" s="455"/>
      <c r="BB26" s="455"/>
      <c r="BC26" s="455"/>
      <c r="BD26" s="455"/>
      <c r="BE26" s="452"/>
      <c r="BF26" s="452"/>
      <c r="BG26" s="452"/>
      <c r="BH26" s="452"/>
      <c r="BI26" s="452"/>
      <c r="BJ26" s="452"/>
      <c r="BK26" s="452"/>
      <c r="BL26" s="452"/>
      <c r="BM26" s="452"/>
    </row>
    <row r="27" spans="1:65" ht="14.1" customHeight="1" x14ac:dyDescent="0.2">
      <c r="A27" s="452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83"/>
      <c r="AE27" s="490"/>
      <c r="AF27" s="490"/>
      <c r="AG27" s="490"/>
      <c r="AH27" s="490"/>
      <c r="AI27" s="490"/>
      <c r="AJ27" s="490"/>
      <c r="AK27" s="490"/>
      <c r="AL27" s="490"/>
      <c r="AM27" s="490"/>
      <c r="AN27" s="490"/>
      <c r="AO27" s="490"/>
      <c r="AP27" s="490"/>
      <c r="AQ27" s="490"/>
      <c r="AR27" s="490"/>
      <c r="AS27" s="491"/>
      <c r="AT27" s="490"/>
      <c r="AU27" s="492"/>
      <c r="AV27" s="490"/>
      <c r="AW27" s="490"/>
      <c r="AX27" s="490"/>
      <c r="AY27" s="455"/>
      <c r="AZ27" s="455"/>
      <c r="BA27" s="455"/>
      <c r="BB27" s="455"/>
      <c r="BC27" s="455"/>
      <c r="BD27" s="455"/>
      <c r="BE27" s="452"/>
      <c r="BF27" s="452"/>
      <c r="BG27" s="452"/>
      <c r="BH27" s="452"/>
      <c r="BI27" s="452"/>
      <c r="BJ27" s="452"/>
      <c r="BK27" s="452"/>
      <c r="BL27" s="452"/>
      <c r="BM27" s="452"/>
    </row>
    <row r="28" spans="1:65" ht="14.1" customHeight="1" x14ac:dyDescent="0.2">
      <c r="A28" s="452"/>
      <c r="B28" s="45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5"/>
      <c r="Q28" s="455"/>
      <c r="R28" s="493"/>
      <c r="S28" s="493"/>
      <c r="T28" s="493"/>
      <c r="U28" s="493"/>
      <c r="V28" s="455"/>
      <c r="W28" s="455"/>
      <c r="X28" s="455"/>
      <c r="Y28" s="455"/>
      <c r="Z28" s="455"/>
      <c r="AA28" s="455"/>
      <c r="AB28" s="455"/>
      <c r="AC28" s="455"/>
      <c r="AD28" s="483"/>
      <c r="AE28" s="490"/>
      <c r="AF28" s="490"/>
      <c r="AG28" s="490"/>
      <c r="AH28" s="490"/>
      <c r="AI28" s="490"/>
      <c r="AJ28" s="490"/>
      <c r="AK28" s="490"/>
      <c r="AL28" s="490"/>
      <c r="AM28" s="490"/>
      <c r="AN28" s="490"/>
      <c r="AO28" s="490"/>
      <c r="AP28" s="490"/>
      <c r="AQ28" s="490"/>
      <c r="AR28" s="490"/>
      <c r="AS28" s="494"/>
      <c r="AT28" s="490"/>
      <c r="AU28" s="495"/>
      <c r="AV28" s="490"/>
      <c r="AW28" s="490"/>
      <c r="AX28" s="490"/>
      <c r="AY28" s="455"/>
      <c r="AZ28" s="455"/>
      <c r="BA28" s="455"/>
      <c r="BB28" s="455"/>
      <c r="BC28" s="455"/>
      <c r="BD28" s="455"/>
      <c r="BE28" s="452"/>
      <c r="BF28" s="452"/>
      <c r="BG28" s="452"/>
      <c r="BH28" s="452"/>
      <c r="BI28" s="452"/>
      <c r="BJ28" s="452"/>
      <c r="BK28" s="452"/>
      <c r="BL28" s="452"/>
      <c r="BM28" s="452"/>
    </row>
    <row r="29" spans="1:65" ht="10.5" customHeight="1" x14ac:dyDescent="0.2">
      <c r="A29" s="452"/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5"/>
      <c r="Q29" s="455"/>
      <c r="R29" s="493"/>
      <c r="S29" s="493"/>
      <c r="T29" s="493"/>
      <c r="U29" s="493"/>
      <c r="V29" s="455"/>
      <c r="W29" s="455"/>
      <c r="X29" s="455"/>
      <c r="Y29" s="455"/>
      <c r="Z29" s="455"/>
      <c r="AA29" s="455"/>
      <c r="AB29" s="455"/>
      <c r="AC29" s="455"/>
      <c r="AD29" s="483"/>
      <c r="AE29" s="490"/>
      <c r="AF29" s="490"/>
      <c r="AG29" s="490"/>
      <c r="AH29" s="490"/>
      <c r="AI29" s="490"/>
      <c r="AJ29" s="490"/>
      <c r="AK29" s="490"/>
      <c r="AL29" s="490"/>
      <c r="AM29" s="490"/>
      <c r="AN29" s="490"/>
      <c r="AO29" s="490"/>
      <c r="AP29" s="490"/>
      <c r="AQ29" s="490"/>
      <c r="AR29" s="490"/>
      <c r="AS29" s="494"/>
      <c r="AT29" s="490"/>
      <c r="AU29" s="492"/>
      <c r="AV29" s="490"/>
      <c r="AW29" s="490"/>
      <c r="AX29" s="490"/>
      <c r="AY29" s="455"/>
      <c r="AZ29" s="455"/>
      <c r="BA29" s="455"/>
      <c r="BB29" s="455"/>
      <c r="BC29" s="455"/>
      <c r="BD29" s="455"/>
      <c r="BE29" s="452"/>
      <c r="BF29" s="452"/>
      <c r="BG29" s="452"/>
      <c r="BH29" s="452"/>
      <c r="BI29" s="452"/>
      <c r="BJ29" s="452"/>
      <c r="BK29" s="452"/>
      <c r="BL29" s="452"/>
      <c r="BM29" s="452"/>
    </row>
    <row r="30" spans="1:65" ht="14.1" customHeight="1" x14ac:dyDescent="0.2">
      <c r="A30" s="452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83"/>
      <c r="AT30" s="455"/>
      <c r="AU30" s="497"/>
      <c r="AV30" s="455"/>
      <c r="AW30" s="455"/>
      <c r="AX30" s="455"/>
      <c r="AY30" s="452"/>
      <c r="AZ30" s="452"/>
      <c r="BA30" s="452"/>
      <c r="BB30" s="452"/>
      <c r="BC30" s="452"/>
      <c r="BD30" s="452"/>
      <c r="BE30" s="452"/>
      <c r="BF30" s="452"/>
      <c r="BG30" s="452"/>
      <c r="BH30" s="452"/>
      <c r="BI30" s="452"/>
      <c r="BJ30" s="452"/>
      <c r="BK30" s="452"/>
      <c r="BL30" s="452"/>
      <c r="BM30" s="452"/>
    </row>
    <row r="31" spans="1:65" ht="10.5" customHeight="1" x14ac:dyDescent="0.2">
      <c r="A31" s="452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83"/>
      <c r="AT31" s="455"/>
      <c r="AU31" s="497"/>
      <c r="AV31" s="455"/>
      <c r="AW31" s="455"/>
      <c r="AX31" s="455"/>
      <c r="AY31" s="452"/>
      <c r="AZ31" s="452"/>
      <c r="BA31" s="452"/>
      <c r="BB31" s="452"/>
      <c r="BC31" s="452"/>
      <c r="BD31" s="452"/>
      <c r="BE31" s="452"/>
      <c r="BF31" s="452"/>
      <c r="BG31" s="452"/>
      <c r="BH31" s="452"/>
      <c r="BI31" s="452"/>
      <c r="BJ31" s="452"/>
      <c r="BK31" s="452"/>
      <c r="BL31" s="452"/>
      <c r="BM31" s="452"/>
    </row>
    <row r="32" spans="1:65" ht="14.1" customHeight="1" x14ac:dyDescent="0.2">
      <c r="A32" s="452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83"/>
      <c r="AT32" s="455"/>
      <c r="AU32" s="682"/>
      <c r="AV32" s="455"/>
      <c r="AW32" s="455"/>
      <c r="AX32" s="455"/>
      <c r="AY32" s="452"/>
      <c r="AZ32" s="452"/>
      <c r="BA32" s="452"/>
      <c r="BB32" s="452"/>
      <c r="BC32" s="452"/>
      <c r="BD32" s="452"/>
      <c r="BE32" s="452"/>
      <c r="BF32" s="452"/>
      <c r="BG32" s="452"/>
      <c r="BH32" s="452"/>
      <c r="BI32" s="452"/>
      <c r="BJ32" s="452"/>
      <c r="BK32" s="452"/>
      <c r="BL32" s="452"/>
      <c r="BM32" s="452"/>
    </row>
    <row r="33" spans="1:66" ht="14.1" customHeight="1" x14ac:dyDescent="0.2">
      <c r="A33" s="452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83"/>
      <c r="AT33" s="455"/>
      <c r="AU33" s="497"/>
      <c r="AV33" s="455"/>
      <c r="AW33" s="455"/>
      <c r="AX33" s="455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  <c r="BI33" s="452"/>
      <c r="BJ33" s="452"/>
      <c r="BK33" s="452"/>
      <c r="BL33" s="452"/>
      <c r="BM33" s="452"/>
    </row>
    <row r="34" spans="1:66" ht="14.1" customHeight="1" x14ac:dyDescent="0.2">
      <c r="A34" s="452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83"/>
      <c r="AT34" s="455"/>
      <c r="AU34" s="497"/>
      <c r="AV34" s="455"/>
      <c r="AW34" s="455"/>
      <c r="AX34" s="455"/>
      <c r="AY34" s="452"/>
      <c r="AZ34" s="452"/>
      <c r="BA34" s="452"/>
      <c r="BB34" s="452"/>
      <c r="BC34" s="452"/>
      <c r="BD34" s="452"/>
      <c r="BE34" s="452"/>
      <c r="BF34" s="452"/>
      <c r="BG34" s="452"/>
      <c r="BH34" s="452"/>
      <c r="BI34" s="452"/>
      <c r="BJ34" s="452"/>
      <c r="BK34" s="452"/>
      <c r="BL34" s="452"/>
      <c r="BM34" s="452"/>
    </row>
    <row r="35" spans="1:66" ht="14.1" customHeight="1" x14ac:dyDescent="0.2">
      <c r="A35" s="452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2"/>
      <c r="BF35" s="452"/>
      <c r="BG35" s="452"/>
      <c r="BH35" s="452"/>
      <c r="BI35" s="452"/>
      <c r="BJ35" s="452"/>
      <c r="BK35" s="452"/>
      <c r="BL35" s="452"/>
      <c r="BM35" s="452"/>
    </row>
    <row r="36" spans="1:66" ht="14.1" customHeight="1" x14ac:dyDescent="0.2">
      <c r="A36" s="452"/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98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93"/>
      <c r="AL36" s="493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972"/>
      <c r="BE36" s="973"/>
      <c r="BF36" s="973"/>
      <c r="BG36" s="973"/>
      <c r="BH36" s="973"/>
      <c r="BI36" s="973"/>
      <c r="BJ36" s="973"/>
      <c r="BK36" s="973"/>
      <c r="BL36" s="973"/>
      <c r="BM36" s="973"/>
    </row>
    <row r="37" spans="1:66" ht="14.1" customHeight="1" x14ac:dyDescent="0.2">
      <c r="A37" s="452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973"/>
      <c r="BE37" s="973"/>
      <c r="BF37" s="973"/>
      <c r="BG37" s="973"/>
      <c r="BH37" s="973"/>
      <c r="BI37" s="973"/>
      <c r="BJ37" s="973"/>
      <c r="BK37" s="973"/>
      <c r="BL37" s="973"/>
      <c r="BM37" s="973"/>
    </row>
    <row r="38" spans="1:66" ht="12.75" customHeight="1" x14ac:dyDescent="0.2">
      <c r="A38" s="452"/>
      <c r="B38" s="974"/>
      <c r="C38" s="975"/>
      <c r="D38" s="975"/>
      <c r="E38" s="975"/>
      <c r="F38" s="975"/>
      <c r="G38" s="472"/>
      <c r="H38" s="975"/>
      <c r="I38" s="975"/>
      <c r="J38" s="975"/>
      <c r="K38" s="472"/>
      <c r="L38" s="975"/>
      <c r="M38" s="975"/>
      <c r="N38" s="975"/>
      <c r="O38" s="975"/>
      <c r="P38" s="975"/>
      <c r="Q38" s="975"/>
      <c r="R38" s="975"/>
      <c r="S38" s="975"/>
      <c r="T38" s="975"/>
      <c r="U38" s="472"/>
      <c r="V38" s="975"/>
      <c r="W38" s="975"/>
      <c r="X38" s="975"/>
      <c r="Y38" s="472"/>
      <c r="Z38" s="975"/>
      <c r="AA38" s="975"/>
      <c r="AB38" s="975"/>
      <c r="AC38" s="472"/>
      <c r="AD38" s="975"/>
      <c r="AE38" s="975"/>
      <c r="AF38" s="975"/>
      <c r="AG38" s="975"/>
      <c r="AH38" s="472"/>
      <c r="AI38" s="975"/>
      <c r="AJ38" s="975"/>
      <c r="AK38" s="975"/>
      <c r="AL38" s="472"/>
      <c r="AM38" s="975"/>
      <c r="AN38" s="975"/>
      <c r="AO38" s="975"/>
      <c r="AP38" s="975"/>
      <c r="AQ38" s="975"/>
      <c r="AR38" s="975"/>
      <c r="AS38" s="975"/>
      <c r="AT38" s="975"/>
      <c r="AU38" s="472"/>
      <c r="AV38" s="975"/>
      <c r="AW38" s="975"/>
      <c r="AX38" s="975"/>
      <c r="AY38" s="472"/>
      <c r="AZ38" s="975"/>
      <c r="BA38" s="975"/>
      <c r="BB38" s="975"/>
      <c r="BC38" s="975"/>
      <c r="BD38" s="499"/>
      <c r="BE38" s="974"/>
      <c r="BF38" s="977"/>
      <c r="BG38" s="977"/>
      <c r="BH38" s="980"/>
      <c r="BI38" s="980"/>
      <c r="BJ38" s="977"/>
      <c r="BK38" s="977"/>
      <c r="BL38" s="977"/>
      <c r="BM38" s="977"/>
      <c r="BN38" s="4"/>
    </row>
    <row r="39" spans="1:66" x14ac:dyDescent="0.2">
      <c r="A39" s="452"/>
      <c r="B39" s="974"/>
      <c r="C39" s="976"/>
      <c r="D39" s="976"/>
      <c r="E39" s="976"/>
      <c r="F39" s="976"/>
      <c r="G39" s="472"/>
      <c r="H39" s="976"/>
      <c r="I39" s="976"/>
      <c r="J39" s="976"/>
      <c r="K39" s="472"/>
      <c r="L39" s="976"/>
      <c r="M39" s="976"/>
      <c r="N39" s="976"/>
      <c r="O39" s="976"/>
      <c r="P39" s="976"/>
      <c r="Q39" s="976"/>
      <c r="R39" s="976"/>
      <c r="S39" s="976"/>
      <c r="T39" s="976"/>
      <c r="U39" s="472"/>
      <c r="V39" s="976"/>
      <c r="W39" s="976"/>
      <c r="X39" s="976"/>
      <c r="Y39" s="472"/>
      <c r="Z39" s="976"/>
      <c r="AA39" s="976"/>
      <c r="AB39" s="976"/>
      <c r="AC39" s="472"/>
      <c r="AD39" s="976"/>
      <c r="AE39" s="976"/>
      <c r="AF39" s="976"/>
      <c r="AG39" s="976"/>
      <c r="AH39" s="472"/>
      <c r="AI39" s="976"/>
      <c r="AJ39" s="976"/>
      <c r="AK39" s="976"/>
      <c r="AL39" s="472"/>
      <c r="AM39" s="976"/>
      <c r="AN39" s="976"/>
      <c r="AO39" s="976"/>
      <c r="AP39" s="976"/>
      <c r="AQ39" s="976"/>
      <c r="AR39" s="976"/>
      <c r="AS39" s="976"/>
      <c r="AT39" s="976"/>
      <c r="AU39" s="472"/>
      <c r="AV39" s="976"/>
      <c r="AW39" s="976"/>
      <c r="AX39" s="976"/>
      <c r="AY39" s="472"/>
      <c r="AZ39" s="976"/>
      <c r="BA39" s="976"/>
      <c r="BB39" s="976"/>
      <c r="BC39" s="976"/>
      <c r="BD39" s="472"/>
      <c r="BE39" s="974"/>
      <c r="BF39" s="978"/>
      <c r="BG39" s="979"/>
      <c r="BH39" s="980"/>
      <c r="BI39" s="980"/>
      <c r="BJ39" s="978"/>
      <c r="BK39" s="978"/>
      <c r="BL39" s="978"/>
      <c r="BM39" s="978"/>
      <c r="BN39" s="4"/>
    </row>
    <row r="40" spans="1:66" x14ac:dyDescent="0.2">
      <c r="A40" s="452"/>
      <c r="B40" s="974"/>
      <c r="C40" s="976"/>
      <c r="D40" s="976"/>
      <c r="E40" s="976"/>
      <c r="F40" s="976"/>
      <c r="G40" s="472"/>
      <c r="H40" s="976"/>
      <c r="I40" s="976"/>
      <c r="J40" s="976"/>
      <c r="K40" s="472"/>
      <c r="L40" s="976"/>
      <c r="M40" s="976"/>
      <c r="N40" s="976"/>
      <c r="O40" s="976"/>
      <c r="P40" s="976"/>
      <c r="Q40" s="976"/>
      <c r="R40" s="976"/>
      <c r="S40" s="976"/>
      <c r="T40" s="976"/>
      <c r="U40" s="472"/>
      <c r="V40" s="976"/>
      <c r="W40" s="976"/>
      <c r="X40" s="976"/>
      <c r="Y40" s="472"/>
      <c r="Z40" s="976"/>
      <c r="AA40" s="976"/>
      <c r="AB40" s="976"/>
      <c r="AC40" s="472"/>
      <c r="AD40" s="976"/>
      <c r="AE40" s="976"/>
      <c r="AF40" s="976"/>
      <c r="AG40" s="976"/>
      <c r="AH40" s="472"/>
      <c r="AI40" s="976"/>
      <c r="AJ40" s="976"/>
      <c r="AK40" s="976"/>
      <c r="AL40" s="472"/>
      <c r="AM40" s="976"/>
      <c r="AN40" s="976"/>
      <c r="AO40" s="976"/>
      <c r="AP40" s="976"/>
      <c r="AQ40" s="976"/>
      <c r="AR40" s="976"/>
      <c r="AS40" s="976"/>
      <c r="AT40" s="976"/>
      <c r="AU40" s="472"/>
      <c r="AV40" s="976"/>
      <c r="AW40" s="976"/>
      <c r="AX40" s="976"/>
      <c r="AY40" s="472"/>
      <c r="AZ40" s="976"/>
      <c r="BA40" s="976"/>
      <c r="BB40" s="976"/>
      <c r="BC40" s="976"/>
      <c r="BD40" s="472"/>
      <c r="BE40" s="974"/>
      <c r="BF40" s="978"/>
      <c r="BG40" s="979"/>
      <c r="BH40" s="980"/>
      <c r="BI40" s="980"/>
      <c r="BJ40" s="978"/>
      <c r="BK40" s="978"/>
      <c r="BL40" s="978"/>
      <c r="BM40" s="978"/>
      <c r="BN40" s="4"/>
    </row>
    <row r="41" spans="1:66" x14ac:dyDescent="0.2">
      <c r="A41" s="452"/>
      <c r="B41" s="974"/>
      <c r="C41" s="976"/>
      <c r="D41" s="976"/>
      <c r="E41" s="976"/>
      <c r="F41" s="976"/>
      <c r="G41" s="981"/>
      <c r="H41" s="976"/>
      <c r="I41" s="976"/>
      <c r="J41" s="976"/>
      <c r="K41" s="981"/>
      <c r="L41" s="976"/>
      <c r="M41" s="976"/>
      <c r="N41" s="976"/>
      <c r="O41" s="976"/>
      <c r="P41" s="976"/>
      <c r="Q41" s="976"/>
      <c r="R41" s="976"/>
      <c r="S41" s="976"/>
      <c r="T41" s="976"/>
      <c r="U41" s="981"/>
      <c r="V41" s="976"/>
      <c r="W41" s="976"/>
      <c r="X41" s="976"/>
      <c r="Y41" s="981"/>
      <c r="Z41" s="976"/>
      <c r="AA41" s="976"/>
      <c r="AB41" s="976"/>
      <c r="AC41" s="981"/>
      <c r="AD41" s="976"/>
      <c r="AE41" s="976"/>
      <c r="AF41" s="976"/>
      <c r="AG41" s="976"/>
      <c r="AH41" s="981"/>
      <c r="AI41" s="976"/>
      <c r="AJ41" s="976"/>
      <c r="AK41" s="976"/>
      <c r="AL41" s="981"/>
      <c r="AM41" s="976"/>
      <c r="AN41" s="976"/>
      <c r="AO41" s="976"/>
      <c r="AP41" s="976"/>
      <c r="AQ41" s="976"/>
      <c r="AR41" s="976"/>
      <c r="AS41" s="976"/>
      <c r="AT41" s="976"/>
      <c r="AU41" s="981"/>
      <c r="AV41" s="976"/>
      <c r="AW41" s="976"/>
      <c r="AX41" s="976"/>
      <c r="AY41" s="981"/>
      <c r="AZ41" s="976"/>
      <c r="BA41" s="976"/>
      <c r="BB41" s="976"/>
      <c r="BC41" s="976"/>
      <c r="BD41" s="472"/>
      <c r="BE41" s="974"/>
      <c r="BF41" s="978"/>
      <c r="BG41" s="979"/>
      <c r="BH41" s="980"/>
      <c r="BI41" s="980"/>
      <c r="BJ41" s="978"/>
      <c r="BK41" s="978"/>
      <c r="BL41" s="978"/>
      <c r="BM41" s="978"/>
      <c r="BN41" s="4"/>
    </row>
    <row r="42" spans="1:66" x14ac:dyDescent="0.2">
      <c r="A42" s="452"/>
      <c r="B42" s="974"/>
      <c r="C42" s="976"/>
      <c r="D42" s="976"/>
      <c r="E42" s="976"/>
      <c r="F42" s="976"/>
      <c r="G42" s="981"/>
      <c r="H42" s="976"/>
      <c r="I42" s="976"/>
      <c r="J42" s="976"/>
      <c r="K42" s="981"/>
      <c r="L42" s="976"/>
      <c r="M42" s="976"/>
      <c r="N42" s="976"/>
      <c r="O42" s="976"/>
      <c r="P42" s="976"/>
      <c r="Q42" s="976"/>
      <c r="R42" s="976"/>
      <c r="S42" s="976"/>
      <c r="T42" s="976"/>
      <c r="U42" s="981"/>
      <c r="V42" s="976"/>
      <c r="W42" s="976"/>
      <c r="X42" s="976"/>
      <c r="Y42" s="981"/>
      <c r="Z42" s="976"/>
      <c r="AA42" s="976"/>
      <c r="AB42" s="976"/>
      <c r="AC42" s="981"/>
      <c r="AD42" s="976"/>
      <c r="AE42" s="976"/>
      <c r="AF42" s="976"/>
      <c r="AG42" s="976"/>
      <c r="AH42" s="981"/>
      <c r="AI42" s="976"/>
      <c r="AJ42" s="976"/>
      <c r="AK42" s="976"/>
      <c r="AL42" s="981"/>
      <c r="AM42" s="976"/>
      <c r="AN42" s="976"/>
      <c r="AO42" s="976"/>
      <c r="AP42" s="976"/>
      <c r="AQ42" s="976"/>
      <c r="AR42" s="976"/>
      <c r="AS42" s="976"/>
      <c r="AT42" s="976"/>
      <c r="AU42" s="981"/>
      <c r="AV42" s="976"/>
      <c r="AW42" s="976"/>
      <c r="AX42" s="976"/>
      <c r="AY42" s="981"/>
      <c r="AZ42" s="976"/>
      <c r="BA42" s="976"/>
      <c r="BB42" s="976"/>
      <c r="BC42" s="976"/>
      <c r="BD42" s="472"/>
      <c r="BE42" s="974"/>
      <c r="BF42" s="978"/>
      <c r="BG42" s="979"/>
      <c r="BH42" s="980"/>
      <c r="BI42" s="980"/>
      <c r="BJ42" s="978"/>
      <c r="BK42" s="978"/>
      <c r="BL42" s="978"/>
      <c r="BM42" s="978"/>
      <c r="BN42" s="4"/>
    </row>
    <row r="43" spans="1:66" x14ac:dyDescent="0.2">
      <c r="A43" s="452"/>
      <c r="B43" s="974"/>
      <c r="C43" s="976"/>
      <c r="D43" s="976"/>
      <c r="E43" s="976"/>
      <c r="F43" s="976"/>
      <c r="G43" s="501"/>
      <c r="H43" s="976"/>
      <c r="I43" s="976"/>
      <c r="J43" s="976"/>
      <c r="K43" s="501"/>
      <c r="L43" s="976"/>
      <c r="M43" s="976"/>
      <c r="N43" s="976"/>
      <c r="O43" s="976"/>
      <c r="P43" s="976"/>
      <c r="Q43" s="976"/>
      <c r="R43" s="976"/>
      <c r="S43" s="976"/>
      <c r="T43" s="976"/>
      <c r="U43" s="501"/>
      <c r="V43" s="976"/>
      <c r="W43" s="976"/>
      <c r="X43" s="976"/>
      <c r="Y43" s="501"/>
      <c r="Z43" s="976"/>
      <c r="AA43" s="976"/>
      <c r="AB43" s="976"/>
      <c r="AC43" s="501"/>
      <c r="AD43" s="976"/>
      <c r="AE43" s="976"/>
      <c r="AF43" s="976"/>
      <c r="AG43" s="976"/>
      <c r="AH43" s="501"/>
      <c r="AI43" s="976"/>
      <c r="AJ43" s="976"/>
      <c r="AK43" s="976"/>
      <c r="AL43" s="501"/>
      <c r="AM43" s="976"/>
      <c r="AN43" s="976"/>
      <c r="AO43" s="976"/>
      <c r="AP43" s="976"/>
      <c r="AQ43" s="976"/>
      <c r="AR43" s="976"/>
      <c r="AS43" s="976"/>
      <c r="AT43" s="976"/>
      <c r="AU43" s="501"/>
      <c r="AV43" s="976"/>
      <c r="AW43" s="976"/>
      <c r="AX43" s="976"/>
      <c r="AY43" s="501"/>
      <c r="AZ43" s="976"/>
      <c r="BA43" s="976"/>
      <c r="BB43" s="976"/>
      <c r="BC43" s="976"/>
      <c r="BD43" s="472"/>
      <c r="BE43" s="974"/>
      <c r="BF43" s="978"/>
      <c r="BG43" s="979"/>
      <c r="BH43" s="980"/>
      <c r="BI43" s="980"/>
      <c r="BJ43" s="978"/>
      <c r="BK43" s="978"/>
      <c r="BL43" s="978"/>
      <c r="BM43" s="978"/>
      <c r="BN43" s="4"/>
    </row>
    <row r="44" spans="1:66" x14ac:dyDescent="0.2">
      <c r="A44" s="452"/>
      <c r="B44" s="976"/>
      <c r="C44" s="500"/>
      <c r="D44" s="500"/>
      <c r="E44" s="500"/>
      <c r="F44" s="500"/>
      <c r="G44" s="500"/>
      <c r="H44" s="500"/>
      <c r="I44" s="500"/>
      <c r="J44" s="500"/>
      <c r="K44" s="502"/>
      <c r="L44" s="500"/>
      <c r="M44" s="500"/>
      <c r="N44" s="500"/>
      <c r="O44" s="500"/>
      <c r="P44" s="500"/>
      <c r="Q44" s="500"/>
      <c r="R44" s="500"/>
      <c r="S44" s="500"/>
      <c r="T44" s="500"/>
      <c r="U44" s="983"/>
      <c r="V44" s="983"/>
      <c r="W44" s="500"/>
      <c r="X44" s="500"/>
      <c r="Y44" s="500"/>
      <c r="Z44" s="500"/>
      <c r="AA44" s="500"/>
      <c r="AB44" s="500"/>
      <c r="AC44" s="502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3"/>
      <c r="AS44" s="984"/>
      <c r="AT44" s="503"/>
      <c r="AU44" s="983"/>
      <c r="AV44" s="983"/>
      <c r="AW44" s="983"/>
      <c r="AX44" s="983"/>
      <c r="AY44" s="983"/>
      <c r="AZ44" s="983"/>
      <c r="BA44" s="983"/>
      <c r="BB44" s="983"/>
      <c r="BC44" s="983"/>
      <c r="BD44" s="472"/>
      <c r="BE44" s="991"/>
      <c r="BF44" s="992"/>
      <c r="BG44" s="992"/>
      <c r="BH44" s="992"/>
      <c r="BI44" s="992"/>
      <c r="BJ44" s="992"/>
      <c r="BK44" s="994"/>
      <c r="BL44" s="995"/>
      <c r="BM44" s="986"/>
      <c r="BN44" s="4"/>
    </row>
    <row r="45" spans="1:66" x14ac:dyDescent="0.2">
      <c r="A45" s="452"/>
      <c r="B45" s="982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982"/>
      <c r="V45" s="982"/>
      <c r="W45" s="506"/>
      <c r="X45" s="506"/>
      <c r="Y45" s="507"/>
      <c r="Z45" s="507"/>
      <c r="AA45" s="507"/>
      <c r="AB45" s="507"/>
      <c r="AC45" s="507"/>
      <c r="AD45" s="507"/>
      <c r="AE45" s="507"/>
      <c r="AF45" s="507"/>
      <c r="AG45" s="507"/>
      <c r="AH45" s="507"/>
      <c r="AI45" s="507"/>
      <c r="AJ45" s="507"/>
      <c r="AK45" s="507"/>
      <c r="AL45" s="507"/>
      <c r="AM45" s="507"/>
      <c r="AN45" s="507"/>
      <c r="AO45" s="507"/>
      <c r="AP45" s="507"/>
      <c r="AQ45" s="507"/>
      <c r="AR45" s="508"/>
      <c r="AS45" s="985"/>
      <c r="AT45" s="503"/>
      <c r="AU45" s="982"/>
      <c r="AV45" s="982"/>
      <c r="AW45" s="982"/>
      <c r="AX45" s="982"/>
      <c r="AY45" s="982"/>
      <c r="AZ45" s="982"/>
      <c r="BA45" s="982"/>
      <c r="BB45" s="982"/>
      <c r="BC45" s="982"/>
      <c r="BD45" s="472"/>
      <c r="BE45" s="982"/>
      <c r="BF45" s="993"/>
      <c r="BG45" s="993"/>
      <c r="BH45" s="993"/>
      <c r="BI45" s="993"/>
      <c r="BJ45" s="993"/>
      <c r="BK45" s="982"/>
      <c r="BL45" s="996"/>
      <c r="BM45" s="987"/>
      <c r="BN45" s="4"/>
    </row>
    <row r="46" spans="1:66" x14ac:dyDescent="0.2">
      <c r="A46" s="452"/>
      <c r="B46" s="988"/>
      <c r="C46" s="500"/>
      <c r="D46" s="500"/>
      <c r="E46" s="500"/>
      <c r="F46" s="500"/>
      <c r="G46" s="500"/>
      <c r="H46" s="500"/>
      <c r="I46" s="500"/>
      <c r="J46" s="500"/>
      <c r="K46" s="502"/>
      <c r="L46" s="500"/>
      <c r="M46" s="500"/>
      <c r="N46" s="500"/>
      <c r="O46" s="500"/>
      <c r="P46" s="500"/>
      <c r="Q46" s="500"/>
      <c r="R46" s="500"/>
      <c r="S46" s="500"/>
      <c r="T46" s="500"/>
      <c r="U46" s="984"/>
      <c r="V46" s="984"/>
      <c r="W46" s="500"/>
      <c r="X46" s="500"/>
      <c r="Y46" s="500"/>
      <c r="Z46" s="511"/>
      <c r="AA46" s="511"/>
      <c r="AB46" s="511"/>
      <c r="AC46" s="502"/>
      <c r="AD46" s="511"/>
      <c r="AE46" s="511"/>
      <c r="AF46" s="511"/>
      <c r="AG46" s="511"/>
      <c r="AH46" s="511"/>
      <c r="AI46" s="511"/>
      <c r="AJ46" s="511"/>
      <c r="AK46" s="511"/>
      <c r="AL46" s="500"/>
      <c r="AM46" s="503"/>
      <c r="AN46" s="984"/>
      <c r="AO46" s="984"/>
      <c r="AP46" s="984"/>
      <c r="AQ46" s="984"/>
      <c r="AR46" s="984"/>
      <c r="AS46" s="984"/>
      <c r="AT46" s="503"/>
      <c r="AU46" s="512"/>
      <c r="AV46" s="983"/>
      <c r="AW46" s="983"/>
      <c r="AX46" s="983"/>
      <c r="AY46" s="983"/>
      <c r="AZ46" s="983"/>
      <c r="BA46" s="983"/>
      <c r="BB46" s="983"/>
      <c r="BC46" s="983"/>
      <c r="BD46" s="472"/>
      <c r="BE46" s="988"/>
      <c r="BF46" s="997"/>
      <c r="BG46" s="997"/>
      <c r="BH46" s="997"/>
      <c r="BI46" s="992"/>
      <c r="BJ46" s="997"/>
      <c r="BK46" s="997"/>
      <c r="BL46" s="998"/>
      <c r="BM46" s="986"/>
      <c r="BN46" s="4"/>
    </row>
    <row r="47" spans="1:66" x14ac:dyDescent="0.2">
      <c r="A47" s="452"/>
      <c r="B47" s="989"/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7"/>
      <c r="T47" s="507"/>
      <c r="U47" s="990"/>
      <c r="V47" s="990"/>
      <c r="W47" s="506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7"/>
      <c r="AK47" s="507"/>
      <c r="AL47" s="507"/>
      <c r="AM47" s="508"/>
      <c r="AN47" s="985"/>
      <c r="AO47" s="985"/>
      <c r="AP47" s="985"/>
      <c r="AQ47" s="985"/>
      <c r="AR47" s="985"/>
      <c r="AS47" s="985"/>
      <c r="AT47" s="503"/>
      <c r="AU47" s="505"/>
      <c r="AV47" s="982"/>
      <c r="AW47" s="982"/>
      <c r="AX47" s="982"/>
      <c r="AY47" s="982"/>
      <c r="AZ47" s="982"/>
      <c r="BA47" s="982"/>
      <c r="BB47" s="982"/>
      <c r="BC47" s="982"/>
      <c r="BD47" s="472"/>
      <c r="BE47" s="989"/>
      <c r="BF47" s="997"/>
      <c r="BG47" s="997"/>
      <c r="BH47" s="997"/>
      <c r="BI47" s="993"/>
      <c r="BJ47" s="997"/>
      <c r="BK47" s="997"/>
      <c r="BL47" s="998"/>
      <c r="BM47" s="987"/>
      <c r="BN47" s="4"/>
    </row>
    <row r="48" spans="1:66" ht="12.75" customHeight="1" x14ac:dyDescent="0.2">
      <c r="A48" s="452"/>
      <c r="B48" s="988"/>
      <c r="C48" s="510"/>
      <c r="D48" s="510"/>
      <c r="E48" s="510"/>
      <c r="F48" s="510"/>
      <c r="G48" s="510"/>
      <c r="H48" s="510"/>
      <c r="I48" s="510"/>
      <c r="J48" s="510"/>
      <c r="K48" s="502"/>
      <c r="L48" s="510"/>
      <c r="M48" s="510"/>
      <c r="N48" s="510"/>
      <c r="O48" s="510"/>
      <c r="P48" s="510"/>
      <c r="Q48" s="503"/>
      <c r="R48" s="984"/>
      <c r="S48" s="984"/>
      <c r="T48" s="503"/>
      <c r="U48" s="984"/>
      <c r="V48" s="984"/>
      <c r="W48" s="510"/>
      <c r="X48" s="510"/>
      <c r="Y48" s="510"/>
      <c r="Z48" s="510"/>
      <c r="AA48" s="510"/>
      <c r="AB48" s="510"/>
      <c r="AC48" s="502"/>
      <c r="AD48" s="510"/>
      <c r="AE48" s="510"/>
      <c r="AF48" s="510"/>
      <c r="AG48" s="510"/>
      <c r="AH48" s="510"/>
      <c r="AI48" s="503"/>
      <c r="AJ48" s="503"/>
      <c r="AK48" s="503"/>
      <c r="AL48" s="503"/>
      <c r="AM48" s="503"/>
      <c r="AN48" s="503"/>
      <c r="AO48" s="984"/>
      <c r="AP48" s="984"/>
      <c r="AQ48" s="984"/>
      <c r="AR48" s="984"/>
      <c r="AS48" s="984"/>
      <c r="AT48" s="503"/>
      <c r="AU48" s="983"/>
      <c r="AV48" s="983"/>
      <c r="AW48" s="983"/>
      <c r="AX48" s="983"/>
      <c r="AY48" s="983"/>
      <c r="AZ48" s="983"/>
      <c r="BA48" s="983"/>
      <c r="BB48" s="983"/>
      <c r="BC48" s="983"/>
      <c r="BD48" s="472"/>
      <c r="BE48" s="988"/>
      <c r="BF48" s="997"/>
      <c r="BG48" s="997"/>
      <c r="BH48" s="997"/>
      <c r="BI48" s="992"/>
      <c r="BJ48" s="997"/>
      <c r="BK48" s="997"/>
      <c r="BL48" s="998"/>
      <c r="BM48" s="986"/>
      <c r="BN48" s="4"/>
    </row>
    <row r="49" spans="1:66" ht="12.75" customHeight="1" x14ac:dyDescent="0.2">
      <c r="A49" s="452"/>
      <c r="B49" s="988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8"/>
      <c r="R49" s="985"/>
      <c r="S49" s="985"/>
      <c r="T49" s="503"/>
      <c r="U49" s="990"/>
      <c r="V49" s="990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8"/>
      <c r="AO49" s="985"/>
      <c r="AP49" s="985"/>
      <c r="AQ49" s="985"/>
      <c r="AR49" s="985"/>
      <c r="AS49" s="985"/>
      <c r="AT49" s="503"/>
      <c r="AU49" s="982"/>
      <c r="AV49" s="982"/>
      <c r="AW49" s="982"/>
      <c r="AX49" s="982"/>
      <c r="AY49" s="982"/>
      <c r="AZ49" s="982"/>
      <c r="BA49" s="982"/>
      <c r="BB49" s="982"/>
      <c r="BC49" s="982"/>
      <c r="BD49" s="472"/>
      <c r="BE49" s="985"/>
      <c r="BF49" s="997"/>
      <c r="BG49" s="997"/>
      <c r="BH49" s="997"/>
      <c r="BI49" s="993"/>
      <c r="BJ49" s="997"/>
      <c r="BK49" s="997"/>
      <c r="BL49" s="998"/>
      <c r="BM49" s="987"/>
      <c r="BN49" s="4"/>
    </row>
    <row r="50" spans="1:66" ht="12.75" customHeight="1" x14ac:dyDescent="0.2">
      <c r="A50" s="452"/>
      <c r="B50" s="988"/>
      <c r="C50" s="510"/>
      <c r="D50" s="510"/>
      <c r="E50" s="510"/>
      <c r="F50" s="510"/>
      <c r="G50" s="510"/>
      <c r="H50" s="510"/>
      <c r="I50" s="510"/>
      <c r="J50" s="510"/>
      <c r="K50" s="502"/>
      <c r="L50" s="510"/>
      <c r="M50" s="510"/>
      <c r="N50" s="510"/>
      <c r="O50" s="510"/>
      <c r="P50" s="984"/>
      <c r="Q50" s="503"/>
      <c r="R50" s="503"/>
      <c r="S50" s="984"/>
      <c r="T50" s="503"/>
      <c r="U50" s="984"/>
      <c r="V50" s="984"/>
      <c r="W50" s="510"/>
      <c r="X50" s="510"/>
      <c r="Y50" s="510"/>
      <c r="Z50" s="510"/>
      <c r="AA50" s="510"/>
      <c r="AB50" s="510"/>
      <c r="AC50" s="502"/>
      <c r="AD50" s="510"/>
      <c r="AE50" s="510"/>
      <c r="AF50" s="510"/>
      <c r="AG50" s="510"/>
      <c r="AH50" s="510"/>
      <c r="AI50" s="510"/>
      <c r="AJ50" s="510"/>
      <c r="AK50" s="510"/>
      <c r="AL50" s="984"/>
      <c r="AM50" s="984"/>
      <c r="AN50" s="984"/>
      <c r="AO50" s="984"/>
      <c r="AP50" s="984"/>
      <c r="AQ50" s="984"/>
      <c r="AR50" s="984"/>
      <c r="AS50" s="984"/>
      <c r="AT50" s="984"/>
      <c r="AU50" s="510"/>
      <c r="AV50" s="510"/>
      <c r="AW50" s="510"/>
      <c r="AX50" s="510"/>
      <c r="AY50" s="510"/>
      <c r="AZ50" s="510"/>
      <c r="BA50" s="510"/>
      <c r="BB50" s="510"/>
      <c r="BC50" s="510"/>
      <c r="BD50" s="472"/>
      <c r="BE50" s="988"/>
      <c r="BF50" s="997"/>
      <c r="BG50" s="997"/>
      <c r="BH50" s="997"/>
      <c r="BI50" s="992"/>
      <c r="BJ50" s="997"/>
      <c r="BK50" s="997"/>
      <c r="BL50" s="998"/>
      <c r="BM50" s="986"/>
      <c r="BN50" s="4"/>
    </row>
    <row r="51" spans="1:66" ht="12.75" customHeight="1" x14ac:dyDescent="0.2">
      <c r="A51" s="452"/>
      <c r="B51" s="999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990"/>
      <c r="Q51" s="503"/>
      <c r="R51" s="508"/>
      <c r="S51" s="999"/>
      <c r="T51" s="503"/>
      <c r="U51" s="990"/>
      <c r="V51" s="990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999"/>
      <c r="AM51" s="999"/>
      <c r="AN51" s="999"/>
      <c r="AO51" s="999"/>
      <c r="AP51" s="999"/>
      <c r="AQ51" s="999"/>
      <c r="AR51" s="990"/>
      <c r="AS51" s="999"/>
      <c r="AT51" s="985"/>
      <c r="AU51" s="513"/>
      <c r="AV51" s="513"/>
      <c r="AW51" s="513"/>
      <c r="AX51" s="513"/>
      <c r="AY51" s="513"/>
      <c r="AZ51" s="513"/>
      <c r="BA51" s="513"/>
      <c r="BB51" s="513"/>
      <c r="BC51" s="513"/>
      <c r="BD51" s="472"/>
      <c r="BE51" s="985"/>
      <c r="BF51" s="997"/>
      <c r="BG51" s="997"/>
      <c r="BH51" s="997"/>
      <c r="BI51" s="993"/>
      <c r="BJ51" s="997"/>
      <c r="BK51" s="997"/>
      <c r="BL51" s="998"/>
      <c r="BM51" s="987"/>
      <c r="BN51" s="451"/>
    </row>
    <row r="52" spans="1:66" ht="13.5" customHeight="1" x14ac:dyDescent="0.2">
      <c r="A52" s="452"/>
      <c r="B52" s="499"/>
      <c r="C52" s="499"/>
      <c r="D52" s="499"/>
      <c r="E52" s="499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5"/>
      <c r="AA52" s="985"/>
      <c r="AB52" s="985"/>
      <c r="AC52" s="985"/>
      <c r="AD52" s="985"/>
      <c r="AE52" s="988"/>
      <c r="AF52" s="985"/>
      <c r="AG52" s="985"/>
      <c r="AH52" s="985"/>
      <c r="AI52" s="985"/>
      <c r="AJ52" s="985"/>
      <c r="AK52" s="985"/>
      <c r="AL52" s="985"/>
      <c r="AM52" s="509"/>
      <c r="AN52" s="988"/>
      <c r="AO52" s="985"/>
      <c r="AP52" s="985"/>
      <c r="AQ52" s="985"/>
      <c r="AR52" s="509"/>
      <c r="AS52" s="988"/>
      <c r="AT52" s="985"/>
      <c r="AU52" s="985"/>
      <c r="AV52" s="985"/>
      <c r="AW52" s="509"/>
      <c r="AX52" s="1002"/>
      <c r="AY52" s="1003"/>
      <c r="AZ52" s="1003"/>
      <c r="BA52" s="1003"/>
      <c r="BB52" s="1003"/>
      <c r="BC52" s="1003"/>
      <c r="BD52" s="472"/>
      <c r="BE52" s="514"/>
      <c r="BF52" s="504"/>
      <c r="BG52" s="504"/>
      <c r="BH52" s="504"/>
      <c r="BI52" s="504"/>
      <c r="BJ52" s="504"/>
      <c r="BK52" s="504"/>
      <c r="BL52" s="504"/>
      <c r="BM52" s="504"/>
      <c r="BN52" s="4"/>
    </row>
    <row r="53" spans="1:66" x14ac:dyDescent="0.2">
      <c r="A53" s="452"/>
      <c r="B53" s="472"/>
      <c r="C53" s="472"/>
      <c r="D53" s="472"/>
      <c r="E53" s="472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5"/>
      <c r="Z53" s="985"/>
      <c r="AA53" s="985"/>
      <c r="AB53" s="985"/>
      <c r="AC53" s="985"/>
      <c r="AD53" s="985"/>
      <c r="AE53" s="985"/>
      <c r="AF53" s="985"/>
      <c r="AG53" s="985"/>
      <c r="AH53" s="985"/>
      <c r="AI53" s="985"/>
      <c r="AJ53" s="985"/>
      <c r="AK53" s="985"/>
      <c r="AL53" s="985"/>
      <c r="AM53" s="509"/>
      <c r="AN53" s="985"/>
      <c r="AO53" s="985"/>
      <c r="AP53" s="985"/>
      <c r="AQ53" s="985"/>
      <c r="AR53" s="509"/>
      <c r="AS53" s="985"/>
      <c r="AT53" s="985"/>
      <c r="AU53" s="985"/>
      <c r="AV53" s="985"/>
      <c r="AW53" s="509"/>
      <c r="AX53" s="1003"/>
      <c r="AY53" s="1003"/>
      <c r="AZ53" s="1003"/>
      <c r="BA53" s="1003"/>
      <c r="BB53" s="1003"/>
      <c r="BC53" s="1003"/>
      <c r="BD53" s="515"/>
      <c r="BE53" s="510"/>
      <c r="BF53" s="510"/>
      <c r="BG53" s="510"/>
      <c r="BH53" s="510"/>
      <c r="BI53" s="510"/>
      <c r="BJ53" s="510"/>
      <c r="BK53" s="515"/>
      <c r="BL53" s="499"/>
      <c r="BM53" s="499"/>
    </row>
    <row r="54" spans="1:66" ht="25.5" x14ac:dyDescent="0.2">
      <c r="A54" s="452"/>
      <c r="B54" s="472"/>
      <c r="C54" s="472"/>
      <c r="D54" s="472"/>
      <c r="E54" s="472"/>
      <c r="F54" s="472"/>
      <c r="G54" s="516"/>
      <c r="H54" s="516"/>
      <c r="I54" s="515"/>
      <c r="J54" s="515"/>
      <c r="K54" s="515"/>
      <c r="L54" s="472"/>
      <c r="M54" s="1005"/>
      <c r="N54" s="1006"/>
      <c r="O54" s="1006"/>
      <c r="P54" s="516"/>
      <c r="Q54" s="515"/>
      <c r="R54" s="515"/>
      <c r="S54" s="472"/>
      <c r="T54" s="1007"/>
      <c r="U54" s="1007"/>
      <c r="V54" s="472"/>
      <c r="W54" s="472"/>
      <c r="X54" s="472"/>
      <c r="Y54" s="472"/>
      <c r="Z54" s="472"/>
      <c r="AA54" s="1007"/>
      <c r="AB54" s="1007"/>
      <c r="AC54" s="472"/>
      <c r="AD54" s="472"/>
      <c r="AE54" s="472"/>
      <c r="AF54" s="472"/>
      <c r="AG54" s="517"/>
      <c r="AH54" s="1005"/>
      <c r="AI54" s="985"/>
      <c r="AJ54" s="472"/>
      <c r="AK54" s="516"/>
      <c r="AL54" s="472"/>
      <c r="AM54" s="472"/>
      <c r="AN54" s="472"/>
      <c r="AO54" s="1008"/>
      <c r="AP54" s="1009"/>
      <c r="AQ54" s="472"/>
      <c r="AR54" s="472"/>
      <c r="AS54" s="472"/>
      <c r="AT54" s="1010"/>
      <c r="AU54" s="1008"/>
      <c r="AV54" s="519"/>
      <c r="AW54" s="472"/>
      <c r="AX54" s="521"/>
      <c r="AY54" s="522"/>
      <c r="AZ54" s="1004"/>
      <c r="BA54" s="1004"/>
      <c r="BB54" s="523"/>
      <c r="BC54" s="524"/>
      <c r="BD54" s="472"/>
      <c r="BE54" s="525"/>
      <c r="BF54" s="526"/>
      <c r="BG54" s="527"/>
      <c r="BH54" s="525"/>
      <c r="BI54" s="525"/>
      <c r="BJ54" s="528"/>
      <c r="BK54" s="528"/>
      <c r="BL54" s="499"/>
      <c r="BM54" s="499"/>
    </row>
    <row r="55" spans="1:66" ht="13.5" customHeight="1" x14ac:dyDescent="0.2">
      <c r="A55" s="452"/>
      <c r="B55" s="455"/>
      <c r="C55" s="472"/>
      <c r="D55" s="472"/>
      <c r="E55" s="472"/>
      <c r="F55" s="472"/>
      <c r="G55" s="516"/>
      <c r="H55" s="516"/>
      <c r="I55" s="515"/>
      <c r="J55" s="515"/>
      <c r="K55" s="515"/>
      <c r="L55" s="472"/>
      <c r="M55" s="517"/>
      <c r="N55" s="518"/>
      <c r="O55" s="518"/>
      <c r="P55" s="516"/>
      <c r="Q55" s="515"/>
      <c r="R55" s="515"/>
      <c r="S55" s="472"/>
      <c r="T55" s="516"/>
      <c r="U55" s="516"/>
      <c r="V55" s="472"/>
      <c r="W55" s="472"/>
      <c r="X55" s="472"/>
      <c r="Y55" s="472"/>
      <c r="Z55" s="472"/>
      <c r="AA55" s="516"/>
      <c r="AB55" s="516"/>
      <c r="AC55" s="472"/>
      <c r="AD55" s="472"/>
      <c r="AE55" s="472"/>
      <c r="AF55" s="472"/>
      <c r="AG55" s="516"/>
      <c r="AH55" s="516"/>
      <c r="AI55" s="472"/>
      <c r="AJ55" s="472"/>
      <c r="AK55" s="516"/>
      <c r="AL55" s="472"/>
      <c r="AM55" s="472"/>
      <c r="AN55" s="472"/>
      <c r="AO55" s="517"/>
      <c r="AP55" s="509"/>
      <c r="AQ55" s="472"/>
      <c r="AR55" s="472"/>
      <c r="AS55" s="472"/>
      <c r="AT55" s="472"/>
      <c r="AU55" s="519"/>
      <c r="AV55" s="3"/>
      <c r="AW55" s="472"/>
      <c r="AX55" s="472"/>
      <c r="AY55" s="520"/>
      <c r="AZ55" s="519"/>
      <c r="BA55" s="472"/>
      <c r="BB55" s="527"/>
      <c r="BC55" s="529"/>
      <c r="BD55" s="455"/>
      <c r="BE55" s="525"/>
      <c r="BF55" s="526"/>
      <c r="BG55" s="527"/>
      <c r="BH55" s="525"/>
      <c r="BI55" s="525"/>
      <c r="BJ55" s="528"/>
      <c r="BK55" s="528"/>
      <c r="BL55" s="452"/>
      <c r="BM55" s="452"/>
    </row>
    <row r="56" spans="1:66" ht="13.5" customHeight="1" x14ac:dyDescent="0.2">
      <c r="A56" s="452"/>
      <c r="B56" s="455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  <c r="AI56" s="472"/>
      <c r="AJ56" s="472"/>
      <c r="AK56" s="472"/>
      <c r="AL56" s="472"/>
      <c r="AM56" s="472"/>
      <c r="AN56" s="472"/>
      <c r="AO56" s="472"/>
      <c r="AP56" s="472"/>
      <c r="AQ56" s="472"/>
      <c r="AR56" s="472"/>
      <c r="AS56" s="472"/>
      <c r="AT56" s="472"/>
      <c r="AU56" s="472"/>
      <c r="AV56" s="472"/>
      <c r="AW56" s="472"/>
      <c r="AX56" s="472"/>
      <c r="AY56" s="472"/>
      <c r="AZ56" s="472"/>
      <c r="BA56" s="472"/>
      <c r="BB56" s="519"/>
      <c r="BC56" s="472"/>
      <c r="BD56" s="455"/>
      <c r="BE56" s="525"/>
      <c r="BF56" s="526"/>
      <c r="BG56" s="527"/>
      <c r="BH56" s="525"/>
      <c r="BI56" s="525"/>
      <c r="BJ56" s="528"/>
      <c r="BK56" s="528"/>
      <c r="BL56" s="452"/>
      <c r="BM56" s="452"/>
    </row>
    <row r="57" spans="1:66" x14ac:dyDescent="0.2">
      <c r="A57" s="452"/>
      <c r="B57" s="455"/>
      <c r="C57" s="1000"/>
      <c r="D57" s="1001"/>
      <c r="E57" s="530"/>
      <c r="F57" s="1000"/>
      <c r="G57" s="1001"/>
      <c r="H57" s="530"/>
      <c r="I57" s="1000"/>
      <c r="J57" s="1000"/>
      <c r="K57" s="1000"/>
      <c r="L57" s="530"/>
      <c r="M57" s="530"/>
      <c r="N57" s="1000"/>
      <c r="O57" s="1001"/>
      <c r="P57" s="530"/>
      <c r="Q57" s="530"/>
      <c r="R57" s="530"/>
      <c r="S57" s="1000"/>
      <c r="T57" s="1001"/>
      <c r="U57" s="530"/>
      <c r="V57" s="530"/>
      <c r="W57" s="530"/>
      <c r="X57" s="530"/>
      <c r="Y57" s="530"/>
      <c r="Z57" s="530"/>
      <c r="AA57" s="530"/>
      <c r="AB57" s="530"/>
      <c r="AC57" s="530"/>
      <c r="AD57" s="1000"/>
      <c r="AE57" s="1001"/>
      <c r="AF57" s="530"/>
      <c r="AG57" s="1000"/>
      <c r="AH57" s="1001"/>
      <c r="AI57" s="530"/>
      <c r="AJ57" s="1000"/>
      <c r="AK57" s="1000"/>
      <c r="AL57" s="1000"/>
      <c r="AM57" s="530"/>
      <c r="AN57" s="530"/>
      <c r="AO57" s="1000"/>
      <c r="AP57" s="1001"/>
      <c r="AQ57" s="530"/>
      <c r="AR57" s="530"/>
      <c r="AS57" s="1000"/>
      <c r="AT57" s="1000"/>
      <c r="AU57" s="530"/>
      <c r="AV57" s="530"/>
      <c r="AW57" s="1000"/>
      <c r="AX57" s="1000"/>
      <c r="AY57" s="530"/>
      <c r="AZ57" s="530"/>
      <c r="BA57" s="530"/>
      <c r="BB57" s="530"/>
      <c r="BC57" s="530"/>
      <c r="BD57" s="531"/>
      <c r="BE57" s="532"/>
      <c r="BF57" s="532"/>
      <c r="BG57" s="532"/>
      <c r="BH57" s="532"/>
      <c r="BI57" s="532"/>
      <c r="BJ57" s="532"/>
      <c r="BK57" s="452"/>
      <c r="BL57" s="452"/>
      <c r="BM57" s="452"/>
    </row>
    <row r="58" spans="1:66" x14ac:dyDescent="0.2">
      <c r="A58" s="452"/>
      <c r="B58" s="455"/>
      <c r="C58" s="1011"/>
      <c r="D58" s="1001"/>
      <c r="E58" s="530"/>
      <c r="F58" s="1011"/>
      <c r="G58" s="1001"/>
      <c r="H58" s="530"/>
      <c r="I58" s="1011"/>
      <c r="J58" s="1000"/>
      <c r="K58" s="1000"/>
      <c r="L58" s="530"/>
      <c r="M58" s="530"/>
      <c r="N58" s="1011"/>
      <c r="O58" s="1001"/>
      <c r="P58" s="530"/>
      <c r="Q58" s="530"/>
      <c r="R58" s="530"/>
      <c r="S58" s="1011"/>
      <c r="T58" s="1001"/>
      <c r="U58" s="530"/>
      <c r="V58" s="530"/>
      <c r="W58" s="530"/>
      <c r="X58" s="530"/>
      <c r="Y58" s="530"/>
      <c r="Z58" s="530"/>
      <c r="AA58" s="530"/>
      <c r="AB58" s="530"/>
      <c r="AC58" s="530"/>
      <c r="AD58" s="1011"/>
      <c r="AE58" s="1001"/>
      <c r="AF58" s="530"/>
      <c r="AG58" s="1011"/>
      <c r="AH58" s="1001"/>
      <c r="AI58" s="530"/>
      <c r="AJ58" s="1011"/>
      <c r="AK58" s="1000"/>
      <c r="AL58" s="1000"/>
      <c r="AM58" s="530"/>
      <c r="AN58" s="530"/>
      <c r="AO58" s="1011"/>
      <c r="AP58" s="1001"/>
      <c r="AQ58" s="530"/>
      <c r="AR58" s="530"/>
      <c r="AS58" s="1011"/>
      <c r="AT58" s="1001"/>
      <c r="AU58" s="530"/>
      <c r="AV58" s="530"/>
      <c r="AW58" s="1011"/>
      <c r="AX58" s="1001"/>
      <c r="AY58" s="530"/>
      <c r="AZ58" s="530"/>
      <c r="BA58" s="530"/>
      <c r="BB58" s="530"/>
      <c r="BC58" s="530"/>
      <c r="BD58" s="531"/>
      <c r="BE58" s="532"/>
      <c r="BF58" s="531"/>
      <c r="BG58" s="533"/>
      <c r="BH58" s="533"/>
      <c r="BI58" s="533"/>
      <c r="BJ58" s="533"/>
      <c r="BK58" s="452"/>
      <c r="BL58" s="452"/>
      <c r="BM58" s="452"/>
    </row>
    <row r="59" spans="1:66" x14ac:dyDescent="0.2">
      <c r="A59" s="452"/>
      <c r="B59" s="455"/>
      <c r="C59" s="1011"/>
      <c r="D59" s="1001"/>
      <c r="E59" s="530"/>
      <c r="F59" s="1011"/>
      <c r="G59" s="1001"/>
      <c r="H59" s="530"/>
      <c r="I59" s="1011"/>
      <c r="J59" s="1000"/>
      <c r="K59" s="1000"/>
      <c r="L59" s="530"/>
      <c r="M59" s="530"/>
      <c r="N59" s="1011"/>
      <c r="O59" s="1001"/>
      <c r="P59" s="530"/>
      <c r="Q59" s="530"/>
      <c r="R59" s="530"/>
      <c r="S59" s="1011"/>
      <c r="T59" s="1001"/>
      <c r="U59" s="530"/>
      <c r="V59" s="530"/>
      <c r="W59" s="530"/>
      <c r="X59" s="530"/>
      <c r="Y59" s="530"/>
      <c r="Z59" s="530"/>
      <c r="AA59" s="530"/>
      <c r="AB59" s="530"/>
      <c r="AC59" s="530"/>
      <c r="AD59" s="1011"/>
      <c r="AE59" s="1001"/>
      <c r="AF59" s="530"/>
      <c r="AG59" s="1011"/>
      <c r="AH59" s="1001"/>
      <c r="AI59" s="530"/>
      <c r="AJ59" s="1011"/>
      <c r="AK59" s="1000"/>
      <c r="AL59" s="1000"/>
      <c r="AM59" s="530"/>
      <c r="AN59" s="530"/>
      <c r="AO59" s="1011"/>
      <c r="AP59" s="1001"/>
      <c r="AQ59" s="530"/>
      <c r="AR59" s="530"/>
      <c r="AS59" s="1011"/>
      <c r="AT59" s="1001"/>
      <c r="AU59" s="530"/>
      <c r="AV59" s="530"/>
      <c r="AW59" s="1011"/>
      <c r="AX59" s="1001"/>
      <c r="AY59" s="530"/>
      <c r="AZ59" s="530"/>
      <c r="BA59" s="530"/>
      <c r="BB59" s="530"/>
      <c r="BC59" s="530"/>
      <c r="BD59" s="531"/>
      <c r="BE59" s="532"/>
      <c r="BF59" s="531"/>
      <c r="BG59" s="533"/>
      <c r="BH59" s="533"/>
      <c r="BI59" s="533"/>
      <c r="BJ59" s="533"/>
    </row>
    <row r="60" spans="1:66" x14ac:dyDescent="0.2">
      <c r="A60" s="452"/>
      <c r="B60" s="455"/>
      <c r="C60" s="1011"/>
      <c r="D60" s="1001"/>
      <c r="E60" s="530"/>
      <c r="F60" s="1011"/>
      <c r="G60" s="1001"/>
      <c r="H60" s="530"/>
      <c r="I60" s="1011"/>
      <c r="J60" s="1000"/>
      <c r="K60" s="1000"/>
      <c r="L60" s="530"/>
      <c r="M60" s="530"/>
      <c r="N60" s="1011"/>
      <c r="O60" s="1001"/>
      <c r="P60" s="530"/>
      <c r="Q60" s="530"/>
      <c r="R60" s="530"/>
      <c r="S60" s="1011"/>
      <c r="T60" s="1001"/>
      <c r="U60" s="530"/>
      <c r="V60" s="530"/>
      <c r="W60" s="530"/>
      <c r="X60" s="530"/>
      <c r="Y60" s="530"/>
      <c r="Z60" s="530"/>
      <c r="AA60" s="530"/>
      <c r="AB60" s="530"/>
      <c r="AC60" s="530"/>
      <c r="AD60" s="1011"/>
      <c r="AE60" s="1001"/>
      <c r="AF60" s="530"/>
      <c r="AG60" s="1011"/>
      <c r="AH60" s="1001"/>
      <c r="AI60" s="530"/>
      <c r="AJ60" s="1011"/>
      <c r="AK60" s="1000"/>
      <c r="AL60" s="1000"/>
      <c r="AM60" s="530"/>
      <c r="AN60" s="530"/>
      <c r="AO60" s="1011"/>
      <c r="AP60" s="1001"/>
      <c r="AQ60" s="530"/>
      <c r="AR60" s="530"/>
      <c r="AS60" s="1011"/>
      <c r="AT60" s="1001"/>
      <c r="AU60" s="530"/>
      <c r="AV60" s="530"/>
      <c r="AW60" s="1011"/>
      <c r="AX60" s="1001"/>
      <c r="AY60" s="530"/>
      <c r="AZ60" s="530"/>
      <c r="BA60" s="530"/>
      <c r="BB60" s="530"/>
      <c r="BC60" s="530"/>
      <c r="BD60" s="531"/>
      <c r="BE60" s="532"/>
      <c r="BF60" s="531"/>
      <c r="BG60" s="533"/>
      <c r="BH60" s="533"/>
      <c r="BI60" s="533"/>
      <c r="BJ60" s="533"/>
    </row>
    <row r="61" spans="1:66" x14ac:dyDescent="0.2">
      <c r="A61" s="452"/>
      <c r="B61" s="455"/>
      <c r="C61" s="1011"/>
      <c r="D61" s="1001"/>
      <c r="E61" s="530"/>
      <c r="F61" s="1011"/>
      <c r="G61" s="1001"/>
      <c r="H61" s="530"/>
      <c r="I61" s="1011"/>
      <c r="J61" s="1000"/>
      <c r="K61" s="1000"/>
      <c r="L61" s="530"/>
      <c r="M61" s="530"/>
      <c r="N61" s="1011"/>
      <c r="O61" s="1001"/>
      <c r="P61" s="530"/>
      <c r="Q61" s="530"/>
      <c r="R61" s="530"/>
      <c r="S61" s="1011"/>
      <c r="T61" s="1001"/>
      <c r="U61" s="530"/>
      <c r="V61" s="530"/>
      <c r="W61" s="530"/>
      <c r="X61" s="530"/>
      <c r="Y61" s="530"/>
      <c r="Z61" s="530"/>
      <c r="AA61" s="530"/>
      <c r="AB61" s="530"/>
      <c r="AC61" s="530"/>
      <c r="AD61" s="1011"/>
      <c r="AE61" s="1001"/>
      <c r="AF61" s="530"/>
      <c r="AG61" s="1011"/>
      <c r="AH61" s="1001"/>
      <c r="AI61" s="530"/>
      <c r="AJ61" s="1011"/>
      <c r="AK61" s="1000"/>
      <c r="AL61" s="1000"/>
      <c r="AM61" s="530"/>
      <c r="AN61" s="530"/>
      <c r="AO61" s="1011"/>
      <c r="AP61" s="1001"/>
      <c r="AQ61" s="530"/>
      <c r="AR61" s="530"/>
      <c r="AS61" s="1011"/>
      <c r="AT61" s="1001"/>
      <c r="AU61" s="530"/>
      <c r="AV61" s="530"/>
      <c r="AW61" s="1011"/>
      <c r="AX61" s="1001"/>
      <c r="AY61" s="530"/>
      <c r="AZ61" s="530"/>
      <c r="BA61" s="530"/>
      <c r="BB61" s="530"/>
      <c r="BC61" s="530"/>
      <c r="BD61" s="531"/>
      <c r="BE61" s="532"/>
      <c r="BF61" s="531"/>
      <c r="BG61" s="533"/>
      <c r="BH61" s="533"/>
      <c r="BI61" s="533"/>
      <c r="BJ61" s="533"/>
    </row>
    <row r="62" spans="1:66" x14ac:dyDescent="0.2">
      <c r="A62" s="452"/>
      <c r="B62" s="455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0"/>
      <c r="Q62" s="530"/>
      <c r="R62" s="530"/>
      <c r="S62" s="530"/>
      <c r="T62" s="530"/>
      <c r="U62" s="530"/>
      <c r="V62" s="530"/>
      <c r="W62" s="530"/>
      <c r="X62" s="530"/>
      <c r="Y62" s="530"/>
      <c r="Z62" s="530"/>
      <c r="AA62" s="530"/>
      <c r="AB62" s="530"/>
      <c r="AC62" s="530"/>
      <c r="AD62" s="530"/>
      <c r="AE62" s="530"/>
      <c r="AF62" s="530"/>
      <c r="AG62" s="530"/>
      <c r="AH62" s="530"/>
      <c r="AI62" s="530"/>
      <c r="AJ62" s="530"/>
      <c r="AK62" s="530"/>
      <c r="AL62" s="530"/>
      <c r="AM62" s="530"/>
      <c r="AN62" s="530"/>
      <c r="AO62" s="530"/>
      <c r="AP62" s="530"/>
      <c r="AQ62" s="530"/>
      <c r="AR62" s="530"/>
      <c r="AS62" s="530"/>
      <c r="AT62" s="530"/>
      <c r="AU62" s="530"/>
      <c r="AV62" s="530"/>
      <c r="AW62" s="530"/>
      <c r="AX62" s="530"/>
      <c r="AY62" s="530"/>
      <c r="AZ62" s="530"/>
      <c r="BA62" s="530"/>
      <c r="BB62" s="530"/>
      <c r="BC62" s="530"/>
      <c r="BD62" s="531"/>
      <c r="BE62" s="532"/>
      <c r="BF62" s="534"/>
      <c r="BG62" s="534"/>
      <c r="BH62" s="534"/>
      <c r="BI62" s="534"/>
      <c r="BJ62" s="534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35"/>
      <c r="BG73" s="535"/>
      <c r="BH73" s="535"/>
      <c r="BI73" s="535"/>
      <c r="BJ73" s="535"/>
      <c r="BK73" s="535"/>
      <c r="BL73" s="535"/>
      <c r="BM73" s="535"/>
    </row>
    <row r="74" spans="58:65" x14ac:dyDescent="0.2">
      <c r="BF74" s="452"/>
      <c r="BG74" s="452"/>
      <c r="BH74" s="452"/>
      <c r="BI74" s="452"/>
      <c r="BJ74" s="452"/>
      <c r="BK74" s="452"/>
      <c r="BL74" s="452"/>
      <c r="BM74" s="452"/>
    </row>
    <row r="75" spans="58:65" x14ac:dyDescent="0.2">
      <c r="BF75" s="452"/>
      <c r="BG75" s="452"/>
      <c r="BH75" s="452"/>
      <c r="BI75" s="452"/>
      <c r="BJ75" s="452"/>
      <c r="BK75" s="452"/>
      <c r="BL75" s="452"/>
      <c r="BM75" s="452"/>
    </row>
    <row r="76" spans="58:65" x14ac:dyDescent="0.2">
      <c r="BF76" s="452"/>
      <c r="BG76" s="452"/>
      <c r="BH76" s="452"/>
      <c r="BI76" s="452"/>
      <c r="BJ76" s="452"/>
      <c r="BK76" s="452"/>
      <c r="BL76" s="452"/>
      <c r="BM76" s="452"/>
    </row>
    <row r="79" spans="58:65" x14ac:dyDescent="0.2">
      <c r="BF79" s="535"/>
      <c r="BG79" s="535"/>
      <c r="BH79" s="535"/>
      <c r="BI79" s="535"/>
      <c r="BJ79" s="535"/>
      <c r="BK79" s="535"/>
      <c r="BL79" s="535"/>
      <c r="BM79" s="535"/>
    </row>
    <row r="80" spans="58:65" x14ac:dyDescent="0.2">
      <c r="BF80" s="452"/>
      <c r="BG80" s="452"/>
      <c r="BH80" s="452"/>
      <c r="BI80" s="452"/>
      <c r="BJ80" s="452"/>
      <c r="BK80" s="452"/>
      <c r="BL80" s="452"/>
      <c r="BM80" s="452"/>
    </row>
    <row r="81" spans="58:65" x14ac:dyDescent="0.2">
      <c r="BF81" s="452"/>
      <c r="BG81" s="452"/>
      <c r="BH81" s="452"/>
      <c r="BI81" s="452"/>
      <c r="BJ81" s="452"/>
      <c r="BK81" s="452"/>
      <c r="BL81" s="452"/>
      <c r="BM81" s="452"/>
    </row>
    <row r="82" spans="58:65" x14ac:dyDescent="0.2">
      <c r="BF82" s="452"/>
      <c r="BG82" s="452"/>
      <c r="BH82" s="452"/>
      <c r="BI82" s="452"/>
      <c r="BJ82" s="452"/>
      <c r="BK82" s="452"/>
      <c r="BL82" s="452"/>
      <c r="BM82" s="452"/>
    </row>
  </sheetData>
  <mergeCells count="299"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4"/>
  <sheetViews>
    <sheetView zoomScale="120" zoomScaleSheetLayoutView="120" workbookViewId="0">
      <selection activeCell="B11" sqref="B11:AT13"/>
    </sheetView>
  </sheetViews>
  <sheetFormatPr defaultColWidth="9.140625" defaultRowHeight="12.75" x14ac:dyDescent="0.2"/>
  <cols>
    <col min="1" max="1" width="3.140625" style="540" customWidth="1"/>
    <col min="2" max="2" width="6.140625" style="540" customWidth="1"/>
    <col min="3" max="3" width="2" style="540" customWidth="1"/>
    <col min="4" max="4" width="2.140625" style="540" customWidth="1"/>
    <col min="5" max="5" width="2.28515625" style="540" customWidth="1"/>
    <col min="6" max="6" width="2.140625" style="540" customWidth="1"/>
    <col min="7" max="7" width="3.140625" style="540" customWidth="1"/>
    <col min="8" max="9" width="2.7109375" style="540" customWidth="1"/>
    <col min="10" max="11" width="2.5703125" style="540" customWidth="1"/>
    <col min="12" max="12" width="2.140625" style="540" customWidth="1"/>
    <col min="13" max="13" width="2.28515625" style="540" customWidth="1"/>
    <col min="14" max="14" width="2.140625" style="540" customWidth="1"/>
    <col min="15" max="15" width="2.42578125" style="540" customWidth="1"/>
    <col min="16" max="19" width="2.140625" style="540" customWidth="1"/>
    <col min="20" max="33" width="2.42578125" style="540" customWidth="1"/>
    <col min="34" max="34" width="2.140625" style="540" customWidth="1"/>
    <col min="35" max="55" width="2.42578125" style="540" customWidth="1"/>
    <col min="56" max="16384" width="9.140625" style="540"/>
  </cols>
  <sheetData>
    <row r="1" spans="2:55" ht="6.75" customHeight="1" x14ac:dyDescent="0.2">
      <c r="BB1" s="7"/>
      <c r="BC1" s="7"/>
    </row>
    <row r="2" spans="2:55" ht="15" customHeight="1" x14ac:dyDescent="0.2">
      <c r="B2" s="1020" t="s">
        <v>156</v>
      </c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  <c r="AS2" s="1020"/>
      <c r="AT2" s="1020"/>
      <c r="AU2" s="1020"/>
      <c r="AV2" s="1020"/>
      <c r="AW2" s="1020"/>
      <c r="AX2" s="1020"/>
      <c r="AY2" s="1020"/>
      <c r="AZ2" s="1020"/>
      <c r="BA2" s="1020"/>
      <c r="BB2" s="1020"/>
      <c r="BC2" s="36"/>
    </row>
    <row r="3" spans="2:55" ht="21" customHeight="1" thickBot="1" x14ac:dyDescent="0.25">
      <c r="W3" s="1026"/>
      <c r="X3" s="1026"/>
      <c r="Y3" s="1026"/>
      <c r="Z3" s="1026"/>
      <c r="AA3" s="1026"/>
      <c r="AB3" s="1026"/>
      <c r="AC3" s="958"/>
      <c r="AD3" s="958"/>
    </row>
    <row r="4" spans="2:55" ht="44.25" customHeight="1" thickBot="1" x14ac:dyDescent="0.25">
      <c r="B4" s="928" t="s">
        <v>387</v>
      </c>
      <c r="C4" s="1021" t="s">
        <v>34</v>
      </c>
      <c r="D4" s="1022"/>
      <c r="E4" s="1022"/>
      <c r="F4" s="1022"/>
      <c r="G4" s="1023" t="s">
        <v>388</v>
      </c>
      <c r="H4" s="1022" t="s">
        <v>35</v>
      </c>
      <c r="I4" s="1022"/>
      <c r="J4" s="1022"/>
      <c r="K4" s="1023" t="s">
        <v>389</v>
      </c>
      <c r="L4" s="1022" t="s">
        <v>36</v>
      </c>
      <c r="M4" s="1022"/>
      <c r="N4" s="1022"/>
      <c r="O4" s="1022"/>
      <c r="P4" s="1022" t="s">
        <v>37</v>
      </c>
      <c r="Q4" s="1022"/>
      <c r="R4" s="1022"/>
      <c r="S4" s="1022"/>
      <c r="T4" s="1023" t="s">
        <v>390</v>
      </c>
      <c r="U4" s="1022" t="s">
        <v>38</v>
      </c>
      <c r="V4" s="1022"/>
      <c r="W4" s="1022"/>
      <c r="X4" s="1022"/>
      <c r="Y4" s="1014" t="s">
        <v>39</v>
      </c>
      <c r="Z4" s="1014"/>
      <c r="AA4" s="1014"/>
      <c r="AB4" s="1014"/>
      <c r="AC4" s="1022" t="s">
        <v>40</v>
      </c>
      <c r="AD4" s="1022"/>
      <c r="AE4" s="1022"/>
      <c r="AF4" s="1022"/>
      <c r="AG4" s="1024" t="s">
        <v>391</v>
      </c>
      <c r="AH4" s="1015" t="s">
        <v>41</v>
      </c>
      <c r="AI4" s="1016"/>
      <c r="AJ4" s="1017"/>
      <c r="AK4" s="1024" t="s">
        <v>392</v>
      </c>
      <c r="AL4" s="1014" t="s">
        <v>42</v>
      </c>
      <c r="AM4" s="1014"/>
      <c r="AN4" s="1014"/>
      <c r="AO4" s="1014"/>
      <c r="AP4" s="1028" t="s">
        <v>43</v>
      </c>
      <c r="AQ4" s="1029"/>
      <c r="AR4" s="1029"/>
      <c r="AS4" s="1030"/>
      <c r="AT4" s="1024" t="s">
        <v>393</v>
      </c>
      <c r="AU4" s="1015" t="s">
        <v>44</v>
      </c>
      <c r="AV4" s="1016"/>
      <c r="AW4" s="1017"/>
      <c r="AX4" s="1024" t="s">
        <v>394</v>
      </c>
      <c r="AY4" s="1015" t="s">
        <v>45</v>
      </c>
      <c r="AZ4" s="1016"/>
      <c r="BA4" s="1016"/>
      <c r="BB4" s="1017"/>
      <c r="BC4" s="1012" t="s">
        <v>395</v>
      </c>
    </row>
    <row r="5" spans="2:55" ht="24.75" customHeight="1" x14ac:dyDescent="0.2">
      <c r="B5" s="929" t="s">
        <v>396</v>
      </c>
      <c r="C5" s="930" t="s">
        <v>397</v>
      </c>
      <c r="D5" s="931" t="s">
        <v>398</v>
      </c>
      <c r="E5" s="931" t="s">
        <v>399</v>
      </c>
      <c r="F5" s="932" t="s">
        <v>400</v>
      </c>
      <c r="G5" s="1023"/>
      <c r="H5" s="933" t="s">
        <v>401</v>
      </c>
      <c r="I5" s="931" t="s">
        <v>149</v>
      </c>
      <c r="J5" s="932" t="s">
        <v>402</v>
      </c>
      <c r="K5" s="1023"/>
      <c r="L5" s="933" t="s">
        <v>403</v>
      </c>
      <c r="M5" s="931" t="s">
        <v>404</v>
      </c>
      <c r="N5" s="931" t="s">
        <v>405</v>
      </c>
      <c r="O5" s="932" t="s">
        <v>406</v>
      </c>
      <c r="P5" s="933" t="s">
        <v>407</v>
      </c>
      <c r="Q5" s="931" t="s">
        <v>408</v>
      </c>
      <c r="R5" s="931" t="s">
        <v>399</v>
      </c>
      <c r="S5" s="932" t="s">
        <v>400</v>
      </c>
      <c r="T5" s="1023"/>
      <c r="U5" s="934" t="s">
        <v>213</v>
      </c>
      <c r="V5" s="931" t="s">
        <v>151</v>
      </c>
      <c r="W5" s="931" t="s">
        <v>152</v>
      </c>
      <c r="X5" s="932" t="s">
        <v>409</v>
      </c>
      <c r="Y5" s="930" t="s">
        <v>410</v>
      </c>
      <c r="Z5" s="931" t="s">
        <v>211</v>
      </c>
      <c r="AA5" s="931" t="s">
        <v>411</v>
      </c>
      <c r="AB5" s="935" t="s">
        <v>412</v>
      </c>
      <c r="AC5" s="936" t="s">
        <v>413</v>
      </c>
      <c r="AD5" s="931" t="s">
        <v>211</v>
      </c>
      <c r="AE5" s="931" t="s">
        <v>411</v>
      </c>
      <c r="AF5" s="932" t="s">
        <v>414</v>
      </c>
      <c r="AG5" s="1025"/>
      <c r="AH5" s="937" t="s">
        <v>148</v>
      </c>
      <c r="AI5" s="938" t="s">
        <v>149</v>
      </c>
      <c r="AJ5" s="939" t="s">
        <v>415</v>
      </c>
      <c r="AK5" s="1025"/>
      <c r="AL5" s="930" t="s">
        <v>416</v>
      </c>
      <c r="AM5" s="931" t="s">
        <v>417</v>
      </c>
      <c r="AN5" s="931" t="s">
        <v>418</v>
      </c>
      <c r="AO5" s="935" t="s">
        <v>212</v>
      </c>
      <c r="AP5" s="940" t="s">
        <v>419</v>
      </c>
      <c r="AQ5" s="931" t="s">
        <v>398</v>
      </c>
      <c r="AR5" s="931" t="s">
        <v>420</v>
      </c>
      <c r="AS5" s="941" t="s">
        <v>421</v>
      </c>
      <c r="AT5" s="1025"/>
      <c r="AU5" s="937" t="s">
        <v>148</v>
      </c>
      <c r="AV5" s="938" t="s">
        <v>149</v>
      </c>
      <c r="AW5" s="939" t="s">
        <v>150</v>
      </c>
      <c r="AX5" s="1025"/>
      <c r="AY5" s="937" t="s">
        <v>422</v>
      </c>
      <c r="AZ5" s="938" t="s">
        <v>208</v>
      </c>
      <c r="BA5" s="938" t="s">
        <v>405</v>
      </c>
      <c r="BB5" s="939" t="s">
        <v>423</v>
      </c>
      <c r="BC5" s="1013"/>
    </row>
    <row r="6" spans="2:55" ht="13.5" thickBot="1" x14ac:dyDescent="0.25">
      <c r="B6" s="942" t="s">
        <v>424</v>
      </c>
      <c r="C6" s="943">
        <v>1</v>
      </c>
      <c r="D6" s="944">
        <v>2</v>
      </c>
      <c r="E6" s="944">
        <v>3</v>
      </c>
      <c r="F6" s="945">
        <v>4</v>
      </c>
      <c r="G6" s="946">
        <v>5</v>
      </c>
      <c r="H6" s="947">
        <v>6</v>
      </c>
      <c r="I6" s="944">
        <v>7</v>
      </c>
      <c r="J6" s="945">
        <v>8</v>
      </c>
      <c r="K6" s="946">
        <v>9</v>
      </c>
      <c r="L6" s="947">
        <v>10</v>
      </c>
      <c r="M6" s="944">
        <v>11</v>
      </c>
      <c r="N6" s="944">
        <v>12</v>
      </c>
      <c r="O6" s="945">
        <v>13</v>
      </c>
      <c r="P6" s="947">
        <v>14</v>
      </c>
      <c r="Q6" s="944">
        <v>15</v>
      </c>
      <c r="R6" s="944">
        <v>16</v>
      </c>
      <c r="S6" s="948">
        <v>17</v>
      </c>
      <c r="T6" s="946">
        <v>18</v>
      </c>
      <c r="U6" s="947">
        <v>19</v>
      </c>
      <c r="V6" s="944">
        <v>20</v>
      </c>
      <c r="W6" s="944">
        <v>21</v>
      </c>
      <c r="X6" s="945">
        <v>22</v>
      </c>
      <c r="Y6" s="943">
        <v>23</v>
      </c>
      <c r="Z6" s="944">
        <v>24</v>
      </c>
      <c r="AA6" s="944">
        <v>25</v>
      </c>
      <c r="AB6" s="949">
        <v>26</v>
      </c>
      <c r="AC6" s="950">
        <v>27</v>
      </c>
      <c r="AD6" s="944">
        <v>28</v>
      </c>
      <c r="AE6" s="944">
        <v>29</v>
      </c>
      <c r="AF6" s="945">
        <v>30</v>
      </c>
      <c r="AG6" s="951">
        <v>31</v>
      </c>
      <c r="AH6" s="952">
        <v>32</v>
      </c>
      <c r="AI6" s="953">
        <v>33</v>
      </c>
      <c r="AJ6" s="954">
        <v>34</v>
      </c>
      <c r="AK6" s="951">
        <v>35</v>
      </c>
      <c r="AL6" s="943">
        <v>36</v>
      </c>
      <c r="AM6" s="944">
        <v>37</v>
      </c>
      <c r="AN6" s="944">
        <v>38</v>
      </c>
      <c r="AO6" s="949">
        <v>39</v>
      </c>
      <c r="AP6" s="955">
        <v>40</v>
      </c>
      <c r="AQ6" s="944">
        <v>41</v>
      </c>
      <c r="AR6" s="944">
        <v>42</v>
      </c>
      <c r="AS6" s="956">
        <v>43</v>
      </c>
      <c r="AT6" s="951">
        <v>44</v>
      </c>
      <c r="AU6" s="952">
        <v>45</v>
      </c>
      <c r="AV6" s="953">
        <v>46</v>
      </c>
      <c r="AW6" s="954">
        <v>47</v>
      </c>
      <c r="AX6" s="951">
        <v>48</v>
      </c>
      <c r="AY6" s="952">
        <v>49</v>
      </c>
      <c r="AZ6" s="953">
        <v>50</v>
      </c>
      <c r="BA6" s="953">
        <v>51</v>
      </c>
      <c r="BB6" s="954">
        <v>52</v>
      </c>
      <c r="BC6" s="957"/>
    </row>
    <row r="7" spans="2:55" ht="21" x14ac:dyDescent="0.2">
      <c r="B7" s="444" t="s">
        <v>224</v>
      </c>
      <c r="C7" s="437"/>
      <c r="D7" s="34"/>
      <c r="E7" s="34"/>
      <c r="F7" s="438"/>
      <c r="G7" s="435"/>
      <c r="H7" s="437"/>
      <c r="I7" s="34">
        <v>16.8</v>
      </c>
      <c r="J7" s="438"/>
      <c r="K7" s="442"/>
      <c r="L7" s="437"/>
      <c r="M7" s="34"/>
      <c r="N7" s="34"/>
      <c r="O7" s="438"/>
      <c r="P7" s="437"/>
      <c r="Q7" s="34"/>
      <c r="R7" s="34"/>
      <c r="S7" s="438" t="s">
        <v>341</v>
      </c>
      <c r="T7" s="435" t="s">
        <v>143</v>
      </c>
      <c r="U7" s="437" t="s">
        <v>143</v>
      </c>
      <c r="V7" s="34"/>
      <c r="W7" s="34"/>
      <c r="X7" s="438"/>
      <c r="Y7" s="446"/>
      <c r="Z7" s="34"/>
      <c r="AA7" s="34"/>
      <c r="AB7" s="438"/>
      <c r="AC7" s="437"/>
      <c r="AD7" s="34"/>
      <c r="AE7" s="34"/>
      <c r="AF7" s="438"/>
      <c r="AG7" s="448"/>
      <c r="AH7" s="437">
        <v>23.1</v>
      </c>
      <c r="AI7" s="34"/>
      <c r="AJ7" s="438"/>
      <c r="AK7" s="435"/>
      <c r="AL7" s="437"/>
      <c r="AM7" s="34"/>
      <c r="AN7" s="34"/>
      <c r="AO7" s="438"/>
      <c r="AP7" s="541"/>
      <c r="AQ7" s="34"/>
      <c r="AR7" s="34"/>
      <c r="AS7" s="34" t="s">
        <v>341</v>
      </c>
      <c r="AT7" s="435" t="s">
        <v>143</v>
      </c>
      <c r="AU7" s="437" t="s">
        <v>143</v>
      </c>
      <c r="AV7" s="34" t="s">
        <v>143</v>
      </c>
      <c r="AW7" s="447" t="s">
        <v>143</v>
      </c>
      <c r="AX7" s="435" t="s">
        <v>143</v>
      </c>
      <c r="AY7" s="437" t="s">
        <v>143</v>
      </c>
      <c r="AZ7" s="34" t="s">
        <v>143</v>
      </c>
      <c r="BA7" s="34" t="s">
        <v>143</v>
      </c>
      <c r="BB7" s="447" t="s">
        <v>143</v>
      </c>
      <c r="BC7" s="447"/>
    </row>
    <row r="8" spans="2:55" ht="21" x14ac:dyDescent="0.2">
      <c r="B8" s="444" t="s">
        <v>231</v>
      </c>
      <c r="C8" s="437"/>
      <c r="D8" s="34"/>
      <c r="E8" s="34"/>
      <c r="F8" s="438"/>
      <c r="G8" s="435"/>
      <c r="H8" s="437"/>
      <c r="I8" s="34">
        <v>12.3</v>
      </c>
      <c r="J8" s="438"/>
      <c r="K8" s="442"/>
      <c r="L8" s="437"/>
      <c r="M8" s="34"/>
      <c r="N8" s="34"/>
      <c r="O8" s="438" t="s">
        <v>215</v>
      </c>
      <c r="P8" s="437" t="s">
        <v>215</v>
      </c>
      <c r="Q8" s="34" t="s">
        <v>215</v>
      </c>
      <c r="R8" s="34" t="s">
        <v>215</v>
      </c>
      <c r="S8" s="438" t="s">
        <v>341</v>
      </c>
      <c r="T8" s="435" t="s">
        <v>143</v>
      </c>
      <c r="U8" s="437" t="s">
        <v>143</v>
      </c>
      <c r="V8" s="34"/>
      <c r="W8" s="34"/>
      <c r="X8" s="438"/>
      <c r="Y8" s="446"/>
      <c r="Z8" s="34"/>
      <c r="AA8" s="34"/>
      <c r="AB8" s="438"/>
      <c r="AC8" s="437"/>
      <c r="AD8" s="34"/>
      <c r="AE8" s="34"/>
      <c r="AF8" s="438"/>
      <c r="AG8" s="448"/>
      <c r="AH8" s="437">
        <v>19.7</v>
      </c>
      <c r="AI8" s="34"/>
      <c r="AJ8" s="438"/>
      <c r="AK8" s="435"/>
      <c r="AL8" s="437"/>
      <c r="AM8" s="34"/>
      <c r="AN8" s="34"/>
      <c r="AO8" s="438"/>
      <c r="AP8" s="437" t="s">
        <v>218</v>
      </c>
      <c r="AQ8" s="34" t="s">
        <v>218</v>
      </c>
      <c r="AR8" s="34" t="s">
        <v>218</v>
      </c>
      <c r="AS8" s="447" t="s">
        <v>218</v>
      </c>
      <c r="AT8" s="438" t="s">
        <v>341</v>
      </c>
      <c r="AU8" s="437" t="s">
        <v>143</v>
      </c>
      <c r="AV8" s="34" t="s">
        <v>143</v>
      </c>
      <c r="AW8" s="447" t="s">
        <v>143</v>
      </c>
      <c r="AX8" s="435" t="s">
        <v>143</v>
      </c>
      <c r="AY8" s="437" t="s">
        <v>143</v>
      </c>
      <c r="AZ8" s="34" t="s">
        <v>143</v>
      </c>
      <c r="BA8" s="34" t="s">
        <v>143</v>
      </c>
      <c r="BB8" s="447" t="s">
        <v>143</v>
      </c>
      <c r="BC8" s="447"/>
    </row>
    <row r="9" spans="2:55" ht="21" x14ac:dyDescent="0.2">
      <c r="B9" s="444" t="s">
        <v>46</v>
      </c>
      <c r="C9" s="437"/>
      <c r="D9" s="34"/>
      <c r="E9" s="34"/>
      <c r="F9" s="438"/>
      <c r="G9" s="435"/>
      <c r="H9" s="437"/>
      <c r="I9" s="34">
        <v>16.7</v>
      </c>
      <c r="J9" s="438"/>
      <c r="K9" s="442"/>
      <c r="L9" s="437"/>
      <c r="M9" s="34"/>
      <c r="N9" s="34"/>
      <c r="O9" s="438"/>
      <c r="P9" s="437"/>
      <c r="Q9" s="34"/>
      <c r="R9" s="34"/>
      <c r="S9" s="438" t="s">
        <v>341</v>
      </c>
      <c r="T9" s="435" t="s">
        <v>143</v>
      </c>
      <c r="U9" s="437" t="s">
        <v>143</v>
      </c>
      <c r="V9" s="34"/>
      <c r="W9" s="34"/>
      <c r="X9" s="438"/>
      <c r="Y9" s="446"/>
      <c r="Z9" s="34"/>
      <c r="AA9" s="34"/>
      <c r="AB9" s="438"/>
      <c r="AC9" s="437"/>
      <c r="AD9" s="34"/>
      <c r="AE9" s="34"/>
      <c r="AF9" s="438"/>
      <c r="AG9" s="448"/>
      <c r="AH9" s="437">
        <v>14.7</v>
      </c>
      <c r="AI9" s="34"/>
      <c r="AJ9" s="435" t="s">
        <v>215</v>
      </c>
      <c r="AK9" s="437" t="s">
        <v>215</v>
      </c>
      <c r="AL9" s="34" t="s">
        <v>218</v>
      </c>
      <c r="AM9" s="34" t="s">
        <v>218</v>
      </c>
      <c r="AN9" s="438" t="s">
        <v>215</v>
      </c>
      <c r="AO9" s="437" t="s">
        <v>215</v>
      </c>
      <c r="AP9" s="34" t="s">
        <v>218</v>
      </c>
      <c r="AQ9" s="34" t="s">
        <v>218</v>
      </c>
      <c r="AR9" s="447" t="s">
        <v>214</v>
      </c>
      <c r="AS9" s="447" t="s">
        <v>214</v>
      </c>
      <c r="AT9" s="438" t="s">
        <v>143</v>
      </c>
      <c r="AU9" s="437" t="s">
        <v>143</v>
      </c>
      <c r="AV9" s="34" t="s">
        <v>143</v>
      </c>
      <c r="AW9" s="447" t="s">
        <v>143</v>
      </c>
      <c r="AX9" s="435" t="s">
        <v>143</v>
      </c>
      <c r="AY9" s="437" t="s">
        <v>143</v>
      </c>
      <c r="AZ9" s="34" t="s">
        <v>143</v>
      </c>
      <c r="BA9" s="34" t="s">
        <v>143</v>
      </c>
      <c r="BB9" s="447" t="s">
        <v>143</v>
      </c>
      <c r="BC9" s="447"/>
    </row>
    <row r="10" spans="2:55" ht="12.75" customHeight="1" thickBot="1" x14ac:dyDescent="0.25">
      <c r="B10" s="445" t="s">
        <v>232</v>
      </c>
      <c r="C10" s="439"/>
      <c r="D10" s="440"/>
      <c r="E10" s="440"/>
      <c r="F10" s="441"/>
      <c r="G10" s="436"/>
      <c r="H10" s="439"/>
      <c r="I10" s="440"/>
      <c r="J10" s="441"/>
      <c r="K10" s="443"/>
      <c r="L10" s="439"/>
      <c r="M10" s="440"/>
      <c r="N10" s="440"/>
      <c r="O10" s="441" t="s">
        <v>215</v>
      </c>
      <c r="P10" s="439" t="s">
        <v>215</v>
      </c>
      <c r="Q10" s="440" t="s">
        <v>218</v>
      </c>
      <c r="R10" s="440" t="s">
        <v>218</v>
      </c>
      <c r="S10" s="441" t="s">
        <v>214</v>
      </c>
      <c r="T10" s="436" t="s">
        <v>143</v>
      </c>
      <c r="U10" s="439" t="s">
        <v>143</v>
      </c>
      <c r="V10" s="440"/>
      <c r="W10" s="440"/>
      <c r="X10" s="441"/>
      <c r="Y10" s="439"/>
      <c r="Z10" s="440"/>
      <c r="AA10" s="440"/>
      <c r="AB10" s="441"/>
      <c r="AC10" s="439"/>
      <c r="AD10" s="441" t="s">
        <v>215</v>
      </c>
      <c r="AE10" s="439" t="s">
        <v>215</v>
      </c>
      <c r="AF10" s="542" t="s">
        <v>218</v>
      </c>
      <c r="AG10" s="439" t="s">
        <v>218</v>
      </c>
      <c r="AH10" s="441" t="s">
        <v>218</v>
      </c>
      <c r="AI10" s="440" t="s">
        <v>218</v>
      </c>
      <c r="AJ10" s="441" t="s">
        <v>218</v>
      </c>
      <c r="AK10" s="441" t="s">
        <v>218</v>
      </c>
      <c r="AL10" s="543" t="s">
        <v>214</v>
      </c>
      <c r="AM10" s="440" t="s">
        <v>214</v>
      </c>
      <c r="AN10" s="544" t="s">
        <v>219</v>
      </c>
      <c r="AO10" s="441" t="s">
        <v>219</v>
      </c>
      <c r="AP10" s="544" t="s">
        <v>219</v>
      </c>
      <c r="AQ10" s="440" t="s">
        <v>219</v>
      </c>
      <c r="AR10" s="440" t="s">
        <v>219</v>
      </c>
      <c r="AS10" s="440" t="s">
        <v>219</v>
      </c>
      <c r="AT10" s="436"/>
      <c r="AU10" s="439"/>
      <c r="AV10" s="440"/>
      <c r="AW10" s="441"/>
      <c r="AX10" s="436"/>
      <c r="AY10" s="439"/>
      <c r="AZ10" s="440"/>
      <c r="BA10" s="440"/>
      <c r="BB10" s="441"/>
      <c r="BC10" s="449"/>
    </row>
    <row r="11" spans="2:55" ht="30" customHeight="1" x14ac:dyDescent="0.2">
      <c r="B11" s="1035" t="s">
        <v>29</v>
      </c>
      <c r="C11" s="1035"/>
      <c r="D11" s="1035"/>
      <c r="E11" s="1035"/>
      <c r="F11" s="1035"/>
      <c r="G11" s="1018" t="s">
        <v>129</v>
      </c>
      <c r="H11" s="1018"/>
      <c r="I11" s="1018"/>
      <c r="J11" s="1018"/>
      <c r="K11" s="1018"/>
      <c r="L11" s="1018"/>
      <c r="M11" s="1018"/>
      <c r="N11" s="1018" t="s">
        <v>217</v>
      </c>
      <c r="O11" s="1018"/>
      <c r="P11" s="1018"/>
      <c r="Q11" s="1018"/>
      <c r="R11" s="1018"/>
      <c r="S11" s="1018"/>
      <c r="T11" s="1018"/>
      <c r="U11" s="1035" t="s">
        <v>216</v>
      </c>
      <c r="V11" s="1035"/>
      <c r="W11" s="1035"/>
      <c r="X11" s="1035"/>
      <c r="Y11" s="1035"/>
      <c r="Z11" s="1035"/>
      <c r="AA11" s="1035"/>
      <c r="AB11" s="1018" t="s">
        <v>47</v>
      </c>
      <c r="AC11" s="1018"/>
      <c r="AD11" s="1018"/>
      <c r="AE11" s="1018"/>
      <c r="AF11" s="1018"/>
      <c r="AG11" s="1019" t="s">
        <v>30</v>
      </c>
      <c r="AH11" s="1019"/>
      <c r="AI11" s="1019"/>
      <c r="AJ11" s="1019"/>
      <c r="AK11" s="1019"/>
      <c r="AL11" s="1019"/>
      <c r="AM11" s="1019"/>
      <c r="AN11" s="960"/>
      <c r="AO11" s="960"/>
      <c r="AP11" s="960"/>
      <c r="AQ11" s="960"/>
      <c r="AR11" s="960"/>
      <c r="AS11" s="960"/>
      <c r="AT11" s="960"/>
    </row>
    <row r="12" spans="2:55" x14ac:dyDescent="0.2">
      <c r="B12" s="959"/>
      <c r="C12" s="959"/>
      <c r="D12" s="959"/>
      <c r="E12" s="959"/>
      <c r="F12" s="959"/>
      <c r="G12" s="959"/>
      <c r="H12" s="959"/>
      <c r="I12" s="959"/>
      <c r="J12" s="959"/>
      <c r="K12" s="959"/>
      <c r="L12" s="959"/>
      <c r="M12" s="959"/>
      <c r="N12" s="959"/>
      <c r="O12" s="959"/>
      <c r="P12" s="959"/>
      <c r="Q12" s="959"/>
      <c r="R12" s="959"/>
      <c r="S12" s="959"/>
      <c r="T12" s="959"/>
      <c r="U12" s="959"/>
      <c r="V12" s="959"/>
      <c r="W12" s="959"/>
      <c r="X12" s="959"/>
      <c r="Y12" s="959"/>
      <c r="Z12" s="959"/>
      <c r="AA12" s="959"/>
      <c r="AB12" s="959"/>
      <c r="AC12" s="959"/>
      <c r="AD12" s="959"/>
      <c r="AE12" s="959"/>
      <c r="AF12" s="959"/>
      <c r="AG12" s="959"/>
      <c r="AH12" s="959"/>
      <c r="AI12" s="959"/>
      <c r="AJ12" s="959"/>
      <c r="AK12" s="959"/>
      <c r="AL12" s="959"/>
      <c r="AM12" s="959"/>
      <c r="AN12" s="959"/>
      <c r="AO12" s="959"/>
      <c r="AP12" s="959"/>
      <c r="AQ12" s="959"/>
      <c r="AR12" s="959"/>
      <c r="AS12" s="959"/>
      <c r="AT12" s="959"/>
    </row>
    <row r="13" spans="2:55" x14ac:dyDescent="0.2">
      <c r="B13" s="36"/>
      <c r="C13" s="1027"/>
      <c r="D13" s="1027"/>
      <c r="E13" s="1027"/>
      <c r="F13" s="36"/>
      <c r="G13" s="36"/>
      <c r="H13" s="36"/>
      <c r="I13" s="1031" t="s">
        <v>214</v>
      </c>
      <c r="J13" s="1032"/>
      <c r="K13" s="1033"/>
      <c r="L13" s="36"/>
      <c r="M13" s="36"/>
      <c r="N13" s="36"/>
      <c r="O13" s="1027" t="s">
        <v>215</v>
      </c>
      <c r="P13" s="1027"/>
      <c r="Q13" s="1027"/>
      <c r="R13" s="37"/>
      <c r="S13" s="37"/>
      <c r="T13" s="36"/>
      <c r="U13" s="36"/>
      <c r="V13" s="1034" t="s">
        <v>218</v>
      </c>
      <c r="W13" s="1032"/>
      <c r="X13" s="1033"/>
      <c r="Y13" s="927"/>
      <c r="Z13" s="36"/>
      <c r="AA13" s="36"/>
      <c r="AB13" s="37"/>
      <c r="AC13" s="1027" t="s">
        <v>219</v>
      </c>
      <c r="AD13" s="1027"/>
      <c r="AE13" s="1027"/>
      <c r="AF13" s="36"/>
      <c r="AG13" s="36"/>
      <c r="AH13" s="36"/>
      <c r="AI13" s="1027" t="s">
        <v>143</v>
      </c>
      <c r="AJ13" s="1027"/>
      <c r="AK13" s="1027"/>
      <c r="AL13" s="36"/>
      <c r="AM13" s="36"/>
      <c r="AN13" s="36"/>
      <c r="AO13" s="36"/>
      <c r="AP13" s="37"/>
      <c r="AQ13" s="37"/>
      <c r="AR13" s="37"/>
      <c r="AS13" s="36"/>
      <c r="AT13" s="36"/>
    </row>
    <row r="14" spans="2:55" x14ac:dyDescent="0.2">
      <c r="B14" s="36"/>
      <c r="C14" s="927"/>
      <c r="D14" s="927"/>
      <c r="E14" s="927"/>
      <c r="F14" s="36"/>
      <c r="G14" s="36"/>
      <c r="H14" s="36"/>
      <c r="I14" s="35"/>
      <c r="J14" s="927"/>
      <c r="K14" s="927"/>
      <c r="L14" s="36"/>
      <c r="M14" s="36"/>
      <c r="N14" s="36"/>
      <c r="O14" s="927"/>
      <c r="P14" s="927"/>
      <c r="Q14" s="927"/>
      <c r="R14" s="37"/>
      <c r="S14" s="37"/>
      <c r="T14" s="36"/>
      <c r="U14" s="36"/>
      <c r="V14" s="927"/>
      <c r="W14" s="927"/>
      <c r="X14" s="927"/>
      <c r="Y14" s="927"/>
      <c r="Z14" s="36"/>
      <c r="AA14" s="36"/>
      <c r="AB14" s="37"/>
      <c r="AC14" s="927"/>
      <c r="AD14" s="927"/>
      <c r="AE14" s="927"/>
      <c r="AF14" s="36"/>
      <c r="AG14" s="36"/>
      <c r="AH14" s="36"/>
      <c r="AI14" s="927"/>
      <c r="AJ14" s="927"/>
      <c r="AK14" s="927"/>
      <c r="AL14" s="36"/>
      <c r="AM14" s="36"/>
      <c r="AN14" s="36"/>
      <c r="AO14" s="36"/>
      <c r="AP14" s="927"/>
      <c r="AQ14" s="927"/>
      <c r="AR14" s="927"/>
      <c r="AS14" s="36"/>
      <c r="AT14" s="36"/>
    </row>
  </sheetData>
  <mergeCells count="34">
    <mergeCell ref="C13:E13"/>
    <mergeCell ref="I13:K13"/>
    <mergeCell ref="O13:Q13"/>
    <mergeCell ref="V13:X13"/>
    <mergeCell ref="B11:F11"/>
    <mergeCell ref="G11:M11"/>
    <mergeCell ref="N11:T11"/>
    <mergeCell ref="U11:AA11"/>
    <mergeCell ref="AC13:AE13"/>
    <mergeCell ref="AI13:AK13"/>
    <mergeCell ref="AU4:AW4"/>
    <mergeCell ref="AX4:AX5"/>
    <mergeCell ref="AH4:AJ4"/>
    <mergeCell ref="AK4:AK5"/>
    <mergeCell ref="AP4:AS4"/>
    <mergeCell ref="AT4:AT5"/>
    <mergeCell ref="B2:BB2"/>
    <mergeCell ref="C4:F4"/>
    <mergeCell ref="G4:G5"/>
    <mergeCell ref="H4:J4"/>
    <mergeCell ref="K4:K5"/>
    <mergeCell ref="L4:O4"/>
    <mergeCell ref="P4:S4"/>
    <mergeCell ref="T4:T5"/>
    <mergeCell ref="U4:X4"/>
    <mergeCell ref="Y4:AB4"/>
    <mergeCell ref="AC4:AF4"/>
    <mergeCell ref="AG4:AG5"/>
    <mergeCell ref="W3:AB3"/>
    <mergeCell ref="BC4:BC5"/>
    <mergeCell ref="AL4:AO4"/>
    <mergeCell ref="AY4:BB4"/>
    <mergeCell ref="AB11:AF11"/>
    <mergeCell ref="AG11:AM11"/>
  </mergeCells>
  <pageMargins left="0.25" right="0.25" top="0.75" bottom="0.75" header="0.3" footer="0.3"/>
  <pageSetup paperSize="9" scale="9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7"/>
  <sheetViews>
    <sheetView zoomScale="120" zoomScaleSheetLayoutView="120" workbookViewId="0">
      <selection activeCell="AM6" sqref="AM6:AP7"/>
    </sheetView>
  </sheetViews>
  <sheetFormatPr defaultColWidth="9.140625" defaultRowHeight="12.75" x14ac:dyDescent="0.2"/>
  <cols>
    <col min="1" max="1" width="3.140625" style="540" customWidth="1"/>
    <col min="2" max="2" width="6.140625" style="540" customWidth="1"/>
    <col min="3" max="3" width="2" style="540" customWidth="1"/>
    <col min="4" max="4" width="2.140625" style="540" customWidth="1"/>
    <col min="5" max="5" width="2.28515625" style="540" customWidth="1"/>
    <col min="6" max="6" width="2.140625" style="540" customWidth="1"/>
    <col min="7" max="7" width="3.140625" style="540" customWidth="1"/>
    <col min="8" max="8" width="2.7109375" style="540" customWidth="1"/>
    <col min="9" max="9" width="5" style="540" customWidth="1"/>
    <col min="10" max="11" width="2.5703125" style="540" customWidth="1"/>
    <col min="12" max="12" width="2.140625" style="540" customWidth="1"/>
    <col min="13" max="13" width="2.28515625" style="540" customWidth="1"/>
    <col min="14" max="14" width="2.140625" style="540" customWidth="1"/>
    <col min="15" max="15" width="2.42578125" style="540" customWidth="1"/>
    <col min="16" max="19" width="2.140625" style="540" customWidth="1"/>
    <col min="20" max="33" width="2.42578125" style="540" customWidth="1"/>
    <col min="34" max="34" width="4.140625" style="540" customWidth="1"/>
    <col min="35" max="55" width="2.42578125" style="540" customWidth="1"/>
    <col min="56" max="16384" width="9.140625" style="540"/>
  </cols>
  <sheetData>
    <row r="1" spans="2:55" ht="12.75" customHeight="1" x14ac:dyDescent="0.2">
      <c r="B1" s="36"/>
      <c r="C1" s="724"/>
      <c r="D1" s="724"/>
      <c r="E1" s="724"/>
      <c r="F1" s="36"/>
      <c r="G1" s="36"/>
      <c r="H1" s="36"/>
      <c r="I1" s="35"/>
      <c r="J1" s="724"/>
      <c r="K1" s="724"/>
      <c r="L1" s="36"/>
      <c r="M1" s="36"/>
      <c r="N1" s="36"/>
      <c r="O1" s="724"/>
      <c r="P1" s="724"/>
      <c r="Q1" s="724"/>
      <c r="R1" s="37"/>
      <c r="S1" s="37"/>
      <c r="T1" s="36"/>
      <c r="U1" s="36"/>
      <c r="V1" s="724"/>
      <c r="W1" s="724"/>
      <c r="X1" s="724"/>
      <c r="Y1" s="724"/>
      <c r="Z1" s="36"/>
      <c r="AA1" s="36"/>
      <c r="AB1" s="37"/>
      <c r="AC1" s="724"/>
      <c r="AD1" s="724"/>
      <c r="AE1" s="724"/>
      <c r="AF1" s="36"/>
      <c r="AG1" s="36"/>
      <c r="AH1" s="36"/>
      <c r="AI1" s="724"/>
      <c r="AJ1" s="724"/>
      <c r="AK1" s="724"/>
      <c r="AL1" s="36"/>
      <c r="AM1" s="36"/>
      <c r="AN1" s="36"/>
      <c r="AO1" s="36"/>
      <c r="AP1" s="724"/>
      <c r="AQ1" s="724"/>
      <c r="AR1" s="724"/>
      <c r="AS1" s="36"/>
      <c r="AT1" s="36"/>
      <c r="AU1" s="36"/>
      <c r="AV1" s="36"/>
      <c r="AW1" s="724"/>
      <c r="AX1" s="724"/>
      <c r="AY1" s="724"/>
      <c r="AZ1" s="37"/>
      <c r="BA1" s="36"/>
      <c r="BB1" s="36"/>
      <c r="BC1" s="36"/>
    </row>
    <row r="2" spans="2:55" ht="15.75" x14ac:dyDescent="0.2"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37"/>
      <c r="P2" s="37"/>
      <c r="Q2" s="37"/>
      <c r="R2" s="723"/>
      <c r="S2" s="723"/>
      <c r="T2" s="723"/>
      <c r="U2" s="723"/>
      <c r="V2" s="1090" t="s">
        <v>220</v>
      </c>
      <c r="W2" s="1090"/>
      <c r="X2" s="1090"/>
      <c r="Y2" s="1090"/>
      <c r="Z2" s="1090"/>
      <c r="AA2" s="1090"/>
      <c r="AB2" s="1090"/>
      <c r="AC2" s="1090"/>
      <c r="AD2" s="1090"/>
      <c r="AE2" s="1090"/>
      <c r="AF2" s="1091"/>
      <c r="AG2" s="1091"/>
      <c r="AH2" s="1091"/>
      <c r="AI2" s="1091"/>
      <c r="AJ2" s="1091"/>
      <c r="AK2" s="1091"/>
      <c r="AL2" s="1091"/>
      <c r="AM2" s="1091"/>
      <c r="AN2" s="1091"/>
      <c r="AO2" s="1091"/>
      <c r="AP2" s="1091"/>
      <c r="AQ2" s="1091"/>
      <c r="AR2" s="1092"/>
      <c r="AS2" s="723"/>
      <c r="AT2" s="723"/>
      <c r="AU2" s="723"/>
      <c r="AV2" s="723"/>
      <c r="AW2" s="723"/>
      <c r="AX2" s="723"/>
      <c r="AY2" s="723"/>
      <c r="AZ2" s="723"/>
      <c r="BA2" s="723"/>
      <c r="BB2" s="723"/>
      <c r="BC2" s="723"/>
    </row>
    <row r="3" spans="2:55" ht="6.75" customHeight="1" thickBot="1" x14ac:dyDescent="0.25"/>
    <row r="4" spans="2:55" x14ac:dyDescent="0.2">
      <c r="B4" s="1036" t="s">
        <v>221</v>
      </c>
      <c r="C4" s="1038" t="s">
        <v>29</v>
      </c>
      <c r="D4" s="1039"/>
      <c r="E4" s="1039"/>
      <c r="F4" s="1039"/>
      <c r="G4" s="1039"/>
      <c r="H4" s="1039"/>
      <c r="I4" s="1039"/>
      <c r="J4" s="1039"/>
      <c r="K4" s="1039"/>
      <c r="L4" s="1039"/>
      <c r="M4" s="1039"/>
      <c r="N4" s="1039"/>
      <c r="O4" s="1039"/>
      <c r="P4" s="1039"/>
      <c r="Q4" s="1039"/>
      <c r="R4" s="1039"/>
      <c r="S4" s="1039"/>
      <c r="T4" s="1039"/>
      <c r="U4" s="1039"/>
      <c r="V4" s="1039"/>
      <c r="W4" s="1039"/>
      <c r="X4" s="1039"/>
      <c r="Y4" s="1039"/>
      <c r="Z4" s="1040"/>
      <c r="AA4" s="1053" t="s">
        <v>227</v>
      </c>
      <c r="AB4" s="1054"/>
      <c r="AC4" s="1054"/>
      <c r="AD4" s="1054"/>
      <c r="AE4" s="1038" t="s">
        <v>228</v>
      </c>
      <c r="AF4" s="1039"/>
      <c r="AG4" s="1039"/>
      <c r="AH4" s="1039"/>
      <c r="AI4" s="1039"/>
      <c r="AJ4" s="1039"/>
      <c r="AK4" s="1039"/>
      <c r="AL4" s="1039"/>
      <c r="AM4" s="1039"/>
      <c r="AN4" s="1039"/>
      <c r="AO4" s="1039"/>
      <c r="AP4" s="1040"/>
      <c r="AQ4" s="1053" t="s">
        <v>230</v>
      </c>
      <c r="AR4" s="1070"/>
      <c r="AS4" s="1070"/>
      <c r="AT4" s="1071"/>
      <c r="AU4" s="1070" t="s">
        <v>342</v>
      </c>
      <c r="AV4" s="1070"/>
      <c r="AW4" s="1071"/>
      <c r="AX4" s="1053" t="s">
        <v>222</v>
      </c>
      <c r="AY4" s="1070"/>
      <c r="AZ4" s="1071"/>
      <c r="BA4" s="1038" t="s">
        <v>6</v>
      </c>
      <c r="BB4" s="1039"/>
      <c r="BC4" s="1040"/>
    </row>
    <row r="5" spans="2:55" ht="9" customHeight="1" thickBot="1" x14ac:dyDescent="0.25">
      <c r="B5" s="1037"/>
      <c r="C5" s="1049"/>
      <c r="D5" s="1050"/>
      <c r="E5" s="1050"/>
      <c r="F5" s="1050"/>
      <c r="G5" s="1050"/>
      <c r="H5" s="1050"/>
      <c r="I5" s="1050"/>
      <c r="J5" s="1050"/>
      <c r="K5" s="1050"/>
      <c r="L5" s="1050"/>
      <c r="M5" s="1050"/>
      <c r="N5" s="1050"/>
      <c r="O5" s="1050"/>
      <c r="P5" s="1050"/>
      <c r="Q5" s="1050"/>
      <c r="R5" s="1050"/>
      <c r="S5" s="1050"/>
      <c r="T5" s="1050"/>
      <c r="U5" s="1050"/>
      <c r="V5" s="1050"/>
      <c r="W5" s="1050"/>
      <c r="X5" s="1050"/>
      <c r="Y5" s="1050"/>
      <c r="Z5" s="1051"/>
      <c r="AA5" s="1055"/>
      <c r="AB5" s="1056"/>
      <c r="AC5" s="1056"/>
      <c r="AD5" s="1056"/>
      <c r="AE5" s="1041"/>
      <c r="AF5" s="1042"/>
      <c r="AG5" s="1042"/>
      <c r="AH5" s="1042"/>
      <c r="AI5" s="1042"/>
      <c r="AJ5" s="1042"/>
      <c r="AK5" s="1042"/>
      <c r="AL5" s="1042"/>
      <c r="AM5" s="1042"/>
      <c r="AN5" s="1042"/>
      <c r="AO5" s="1042"/>
      <c r="AP5" s="1043"/>
      <c r="AQ5" s="1093"/>
      <c r="AR5" s="1094"/>
      <c r="AS5" s="1094"/>
      <c r="AT5" s="1095"/>
      <c r="AU5" s="1094"/>
      <c r="AV5" s="1094"/>
      <c r="AW5" s="1095"/>
      <c r="AX5" s="1049"/>
      <c r="AY5" s="1050"/>
      <c r="AZ5" s="1051"/>
      <c r="BA5" s="1049"/>
      <c r="BB5" s="1050"/>
      <c r="BC5" s="1051"/>
    </row>
    <row r="6" spans="2:55" ht="10.5" hidden="1" customHeight="1" x14ac:dyDescent="0.2">
      <c r="B6" s="1037"/>
      <c r="C6" s="1049"/>
      <c r="D6" s="1050"/>
      <c r="E6" s="1050"/>
      <c r="F6" s="1050"/>
      <c r="G6" s="1050"/>
      <c r="H6" s="1050"/>
      <c r="I6" s="1050"/>
      <c r="J6" s="1050"/>
      <c r="K6" s="1050"/>
      <c r="L6" s="1050"/>
      <c r="M6" s="1050"/>
      <c r="N6" s="1050"/>
      <c r="O6" s="1050"/>
      <c r="P6" s="1050"/>
      <c r="Q6" s="1050"/>
      <c r="R6" s="1050"/>
      <c r="S6" s="1050"/>
      <c r="T6" s="1050"/>
      <c r="U6" s="1050"/>
      <c r="V6" s="1050"/>
      <c r="W6" s="1050"/>
      <c r="X6" s="1050"/>
      <c r="Y6" s="1050"/>
      <c r="Z6" s="1051"/>
      <c r="AA6" s="1055"/>
      <c r="AB6" s="1056"/>
      <c r="AC6" s="1056"/>
      <c r="AD6" s="1056"/>
      <c r="AE6" s="1038" t="s">
        <v>229</v>
      </c>
      <c r="AF6" s="1039"/>
      <c r="AG6" s="1039"/>
      <c r="AH6" s="1040"/>
      <c r="AI6" s="1053" t="s">
        <v>364</v>
      </c>
      <c r="AJ6" s="1070"/>
      <c r="AK6" s="1070"/>
      <c r="AL6" s="1071"/>
      <c r="AM6" s="1053" t="s">
        <v>365</v>
      </c>
      <c r="AN6" s="1070"/>
      <c r="AO6" s="1070"/>
      <c r="AP6" s="1071"/>
      <c r="AQ6" s="1093"/>
      <c r="AR6" s="1094"/>
      <c r="AS6" s="1094"/>
      <c r="AT6" s="1095"/>
      <c r="AU6" s="1094"/>
      <c r="AV6" s="1094"/>
      <c r="AW6" s="1095"/>
      <c r="AX6" s="1049"/>
      <c r="AY6" s="1050"/>
      <c r="AZ6" s="1051"/>
      <c r="BA6" s="1049"/>
      <c r="BB6" s="1050"/>
      <c r="BC6" s="1051"/>
    </row>
    <row r="7" spans="2:55" ht="124.9" customHeight="1" thickBot="1" x14ac:dyDescent="0.25">
      <c r="B7" s="1037"/>
      <c r="C7" s="1044" t="s">
        <v>223</v>
      </c>
      <c r="D7" s="1045"/>
      <c r="E7" s="1045"/>
      <c r="F7" s="1045"/>
      <c r="G7" s="1045"/>
      <c r="H7" s="1045"/>
      <c r="I7" s="1045"/>
      <c r="J7" s="1048"/>
      <c r="K7" s="1044" t="s">
        <v>225</v>
      </c>
      <c r="L7" s="1045"/>
      <c r="M7" s="1045"/>
      <c r="N7" s="1045"/>
      <c r="O7" s="1045"/>
      <c r="P7" s="1045"/>
      <c r="Q7" s="1045"/>
      <c r="R7" s="1048"/>
      <c r="S7" s="1044" t="s">
        <v>226</v>
      </c>
      <c r="T7" s="1045"/>
      <c r="U7" s="1045"/>
      <c r="V7" s="1045"/>
      <c r="W7" s="1045"/>
      <c r="X7" s="1045"/>
      <c r="Y7" s="1045"/>
      <c r="Z7" s="1048"/>
      <c r="AA7" s="1057"/>
      <c r="AB7" s="1058"/>
      <c r="AC7" s="1058"/>
      <c r="AD7" s="1058"/>
      <c r="AE7" s="1041"/>
      <c r="AF7" s="1042"/>
      <c r="AG7" s="1042"/>
      <c r="AH7" s="1043"/>
      <c r="AI7" s="1072"/>
      <c r="AJ7" s="1073"/>
      <c r="AK7" s="1073"/>
      <c r="AL7" s="1074"/>
      <c r="AM7" s="1072"/>
      <c r="AN7" s="1073"/>
      <c r="AO7" s="1073"/>
      <c r="AP7" s="1074"/>
      <c r="AQ7" s="1072"/>
      <c r="AR7" s="1073"/>
      <c r="AS7" s="1073"/>
      <c r="AT7" s="1074"/>
      <c r="AU7" s="1073"/>
      <c r="AV7" s="1073"/>
      <c r="AW7" s="1074"/>
      <c r="AX7" s="1041"/>
      <c r="AY7" s="1042"/>
      <c r="AZ7" s="1043"/>
      <c r="BA7" s="1086"/>
      <c r="BB7" s="1078"/>
      <c r="BC7" s="1079"/>
    </row>
    <row r="8" spans="2:55" ht="13.5" thickBot="1" x14ac:dyDescent="0.25">
      <c r="B8" s="1037"/>
      <c r="C8" s="1049" t="s">
        <v>153</v>
      </c>
      <c r="D8" s="1050"/>
      <c r="E8" s="1050"/>
      <c r="F8" s="1052"/>
      <c r="G8" s="1062" t="s">
        <v>154</v>
      </c>
      <c r="H8" s="1050"/>
      <c r="I8" s="1050"/>
      <c r="J8" s="1051"/>
      <c r="K8" s="1049" t="s">
        <v>153</v>
      </c>
      <c r="L8" s="1050"/>
      <c r="M8" s="1050"/>
      <c r="N8" s="1052"/>
      <c r="O8" s="1062" t="s">
        <v>154</v>
      </c>
      <c r="P8" s="1050"/>
      <c r="Q8" s="1050"/>
      <c r="R8" s="1051"/>
      <c r="S8" s="1049" t="s">
        <v>153</v>
      </c>
      <c r="T8" s="1050"/>
      <c r="U8" s="1050"/>
      <c r="V8" s="1052"/>
      <c r="W8" s="1062" t="s">
        <v>154</v>
      </c>
      <c r="X8" s="1050"/>
      <c r="Y8" s="1050"/>
      <c r="Z8" s="1051"/>
      <c r="AA8" s="1049" t="s">
        <v>360</v>
      </c>
      <c r="AB8" s="1061"/>
      <c r="AC8" s="1059" t="s">
        <v>361</v>
      </c>
      <c r="AD8" s="1060"/>
      <c r="AE8" s="1049" t="s">
        <v>153</v>
      </c>
      <c r="AF8" s="1050"/>
      <c r="AG8" s="1050"/>
      <c r="AH8" s="1051"/>
      <c r="AI8" s="1049" t="s">
        <v>153</v>
      </c>
      <c r="AJ8" s="1050"/>
      <c r="AK8" s="1050"/>
      <c r="AL8" s="1051"/>
      <c r="AM8" s="1049" t="s">
        <v>153</v>
      </c>
      <c r="AN8" s="1050"/>
      <c r="AO8" s="1050"/>
      <c r="AP8" s="1051"/>
      <c r="AQ8" s="1049" t="s">
        <v>153</v>
      </c>
      <c r="AR8" s="1050"/>
      <c r="AS8" s="1050"/>
      <c r="AT8" s="1051"/>
      <c r="AU8" s="1044" t="s">
        <v>361</v>
      </c>
      <c r="AV8" s="1045"/>
      <c r="AW8" s="1048"/>
      <c r="AX8" s="1049" t="s">
        <v>153</v>
      </c>
      <c r="AY8" s="1050"/>
      <c r="AZ8" s="1051"/>
      <c r="BA8" s="1105" t="s">
        <v>153</v>
      </c>
      <c r="BB8" s="1106"/>
      <c r="BC8" s="1107"/>
    </row>
    <row r="9" spans="2:55" ht="13.5" thickBot="1" x14ac:dyDescent="0.25">
      <c r="B9" s="536" t="s">
        <v>224</v>
      </c>
      <c r="C9" s="1044">
        <f>K9+S9</f>
        <v>39.900000000000006</v>
      </c>
      <c r="D9" s="1045"/>
      <c r="E9" s="1045"/>
      <c r="F9" s="1046"/>
      <c r="G9" s="1047">
        <f>O9+W9</f>
        <v>1436</v>
      </c>
      <c r="H9" s="1045"/>
      <c r="I9" s="1045"/>
      <c r="J9" s="1048"/>
      <c r="K9" s="1044">
        <v>16.8</v>
      </c>
      <c r="L9" s="1045"/>
      <c r="M9" s="1045"/>
      <c r="N9" s="1046"/>
      <c r="O9" s="1047">
        <v>604</v>
      </c>
      <c r="P9" s="1045"/>
      <c r="Q9" s="1045"/>
      <c r="R9" s="1048"/>
      <c r="S9" s="1044">
        <v>23.1</v>
      </c>
      <c r="T9" s="1045"/>
      <c r="U9" s="1045"/>
      <c r="V9" s="1046"/>
      <c r="W9" s="1047">
        <v>832</v>
      </c>
      <c r="X9" s="1045"/>
      <c r="Y9" s="1045"/>
      <c r="Z9" s="1048"/>
      <c r="AA9" s="1044">
        <v>1.1000000000000001</v>
      </c>
      <c r="AB9" s="1099"/>
      <c r="AC9" s="1047">
        <v>40</v>
      </c>
      <c r="AD9" s="1048"/>
      <c r="AE9" s="1044"/>
      <c r="AF9" s="1045"/>
      <c r="AG9" s="1045"/>
      <c r="AH9" s="1048"/>
      <c r="AI9" s="1044"/>
      <c r="AJ9" s="1045"/>
      <c r="AK9" s="1045"/>
      <c r="AL9" s="1048"/>
      <c r="AM9" s="1044"/>
      <c r="AN9" s="1045"/>
      <c r="AO9" s="1045"/>
      <c r="AP9" s="1048"/>
      <c r="AQ9" s="1044"/>
      <c r="AR9" s="1045"/>
      <c r="AS9" s="1045"/>
      <c r="AT9" s="1048"/>
      <c r="AU9" s="1044">
        <f>G9+AC9</f>
        <v>1476</v>
      </c>
      <c r="AV9" s="1045"/>
      <c r="AW9" s="1048"/>
      <c r="AX9" s="1044">
        <v>11</v>
      </c>
      <c r="AY9" s="1045"/>
      <c r="AZ9" s="1048"/>
      <c r="BA9" s="1044">
        <f>AX9+AA9+C9</f>
        <v>52.000000000000007</v>
      </c>
      <c r="BB9" s="1045"/>
      <c r="BC9" s="1048"/>
    </row>
    <row r="10" spans="2:55" x14ac:dyDescent="0.2">
      <c r="B10" s="537" t="s">
        <v>231</v>
      </c>
      <c r="C10" s="1086">
        <f>K10+S10</f>
        <v>32</v>
      </c>
      <c r="D10" s="1078"/>
      <c r="E10" s="1078"/>
      <c r="F10" s="1088"/>
      <c r="G10" s="1077">
        <f>O10+W10</f>
        <v>1152</v>
      </c>
      <c r="H10" s="1078"/>
      <c r="I10" s="1078"/>
      <c r="J10" s="1079"/>
      <c r="K10" s="1080">
        <v>12.3</v>
      </c>
      <c r="L10" s="1081"/>
      <c r="M10" s="1081"/>
      <c r="N10" s="1082"/>
      <c r="O10" s="1103">
        <v>444</v>
      </c>
      <c r="P10" s="1081"/>
      <c r="Q10" s="1081"/>
      <c r="R10" s="1104"/>
      <c r="S10" s="1086">
        <v>19.7</v>
      </c>
      <c r="T10" s="1078"/>
      <c r="U10" s="1078"/>
      <c r="V10" s="1088"/>
      <c r="W10" s="1077">
        <v>708</v>
      </c>
      <c r="X10" s="1078"/>
      <c r="Y10" s="1078"/>
      <c r="Z10" s="1079"/>
      <c r="AA10" s="1086">
        <v>2</v>
      </c>
      <c r="AB10" s="1096"/>
      <c r="AC10" s="1077">
        <v>72</v>
      </c>
      <c r="AD10" s="1079"/>
      <c r="AE10" s="1086">
        <v>4</v>
      </c>
      <c r="AF10" s="1078"/>
      <c r="AG10" s="1078"/>
      <c r="AH10" s="1079"/>
      <c r="AI10" s="1086">
        <v>4</v>
      </c>
      <c r="AJ10" s="1078"/>
      <c r="AK10" s="1078"/>
      <c r="AL10" s="1079"/>
      <c r="AM10" s="1086"/>
      <c r="AN10" s="1078"/>
      <c r="AO10" s="1078"/>
      <c r="AP10" s="1079"/>
      <c r="AQ10" s="1086"/>
      <c r="AR10" s="1078"/>
      <c r="AS10" s="1078"/>
      <c r="AT10" s="1079"/>
      <c r="AU10" s="1101">
        <f>G10+AC10+AE10*36+AI10*36</f>
        <v>1512</v>
      </c>
      <c r="AV10" s="1102"/>
      <c r="AW10" s="1069"/>
      <c r="AX10" s="1086">
        <v>10</v>
      </c>
      <c r="AY10" s="1078"/>
      <c r="AZ10" s="1079"/>
      <c r="BA10" s="1086">
        <f>AX10+AI10+AE10+AA10+C10</f>
        <v>52</v>
      </c>
      <c r="BB10" s="1078"/>
      <c r="BC10" s="1079"/>
    </row>
    <row r="11" spans="2:55" ht="13.5" thickBot="1" x14ac:dyDescent="0.25">
      <c r="B11" s="538" t="s">
        <v>46</v>
      </c>
      <c r="C11" s="1063">
        <f>K11+S11</f>
        <v>31.4</v>
      </c>
      <c r="D11" s="1064"/>
      <c r="E11" s="1064"/>
      <c r="F11" s="1065"/>
      <c r="G11" s="1075">
        <f>O11+W11</f>
        <v>1128</v>
      </c>
      <c r="H11" s="1064"/>
      <c r="I11" s="1064"/>
      <c r="J11" s="1076"/>
      <c r="K11" s="1063">
        <v>16.7</v>
      </c>
      <c r="L11" s="1064"/>
      <c r="M11" s="1064"/>
      <c r="N11" s="1065"/>
      <c r="O11" s="1075">
        <v>600</v>
      </c>
      <c r="P11" s="1064"/>
      <c r="Q11" s="1064"/>
      <c r="R11" s="1076"/>
      <c r="S11" s="1063">
        <v>14.7</v>
      </c>
      <c r="T11" s="1064"/>
      <c r="U11" s="1064"/>
      <c r="V11" s="1065"/>
      <c r="W11" s="1075">
        <v>528</v>
      </c>
      <c r="X11" s="1064"/>
      <c r="Y11" s="1064"/>
      <c r="Z11" s="1076"/>
      <c r="AA11" s="1063">
        <v>1.6</v>
      </c>
      <c r="AB11" s="1097"/>
      <c r="AC11" s="1066">
        <v>60</v>
      </c>
      <c r="AD11" s="1067"/>
      <c r="AE11" s="1086">
        <v>4</v>
      </c>
      <c r="AF11" s="1078"/>
      <c r="AG11" s="1078"/>
      <c r="AH11" s="1079"/>
      <c r="AI11" s="1063">
        <v>4</v>
      </c>
      <c r="AJ11" s="1064"/>
      <c r="AK11" s="1064"/>
      <c r="AL11" s="1076"/>
      <c r="AM11" s="1063"/>
      <c r="AN11" s="1064"/>
      <c r="AO11" s="1064"/>
      <c r="AP11" s="1076"/>
      <c r="AQ11" s="1063"/>
      <c r="AR11" s="1064"/>
      <c r="AS11" s="1064"/>
      <c r="AT11" s="1076"/>
      <c r="AU11" s="1063">
        <f>G11+AC11+AE11*36+AI11*36</f>
        <v>1476</v>
      </c>
      <c r="AV11" s="1064"/>
      <c r="AW11" s="1076"/>
      <c r="AX11" s="1063">
        <v>11</v>
      </c>
      <c r="AY11" s="1064"/>
      <c r="AZ11" s="1076"/>
      <c r="BA11" s="1063">
        <f>AX11+AI11+AE11+AA11+C11</f>
        <v>52</v>
      </c>
      <c r="BB11" s="1064"/>
      <c r="BC11" s="1076"/>
    </row>
    <row r="12" spans="2:55" x14ac:dyDescent="0.2">
      <c r="B12" s="538" t="s">
        <v>232</v>
      </c>
      <c r="C12" s="1063">
        <f>K12+S12</f>
        <v>20.6</v>
      </c>
      <c r="D12" s="1064"/>
      <c r="E12" s="1064"/>
      <c r="F12" s="1065"/>
      <c r="G12" s="1075">
        <f>O12+W12</f>
        <v>744</v>
      </c>
      <c r="H12" s="1064"/>
      <c r="I12" s="1064"/>
      <c r="J12" s="1076"/>
      <c r="K12" s="1063">
        <v>12</v>
      </c>
      <c r="L12" s="1064"/>
      <c r="M12" s="1064"/>
      <c r="N12" s="1065"/>
      <c r="O12" s="1075">
        <v>432</v>
      </c>
      <c r="P12" s="1064"/>
      <c r="Q12" s="1064"/>
      <c r="R12" s="1076"/>
      <c r="S12" s="1063">
        <v>8.6</v>
      </c>
      <c r="T12" s="1064"/>
      <c r="U12" s="1064"/>
      <c r="V12" s="1065"/>
      <c r="W12" s="1075">
        <v>312</v>
      </c>
      <c r="X12" s="1064"/>
      <c r="Y12" s="1064"/>
      <c r="Z12" s="1076"/>
      <c r="AA12" s="1063">
        <v>2.4</v>
      </c>
      <c r="AB12" s="1097"/>
      <c r="AC12" s="1068">
        <v>84</v>
      </c>
      <c r="AD12" s="1069"/>
      <c r="AE12" s="1063">
        <v>2</v>
      </c>
      <c r="AF12" s="1064"/>
      <c r="AG12" s="1064"/>
      <c r="AH12" s="1076"/>
      <c r="AI12" s="1063">
        <v>6</v>
      </c>
      <c r="AJ12" s="1064"/>
      <c r="AK12" s="1064"/>
      <c r="AL12" s="1076"/>
      <c r="AM12" s="1063">
        <v>4</v>
      </c>
      <c r="AN12" s="1064"/>
      <c r="AO12" s="1064"/>
      <c r="AP12" s="1076"/>
      <c r="AQ12" s="1063">
        <v>6</v>
      </c>
      <c r="AR12" s="1064"/>
      <c r="AS12" s="1064"/>
      <c r="AT12" s="1076"/>
      <c r="AU12" s="1063">
        <f>G12+AC12+AE12*36+AI12*36+AM12*36+AQ12*36</f>
        <v>1476</v>
      </c>
      <c r="AV12" s="1064"/>
      <c r="AW12" s="1076"/>
      <c r="AX12" s="1063">
        <v>2</v>
      </c>
      <c r="AY12" s="1064"/>
      <c r="AZ12" s="1076"/>
      <c r="BA12" s="1063">
        <f>AX12+AQ12+AM12+AI12+AE12+AA12+C12</f>
        <v>43</v>
      </c>
      <c r="BB12" s="1064"/>
      <c r="BC12" s="1076"/>
    </row>
    <row r="13" spans="2:55" ht="13.5" thickBot="1" x14ac:dyDescent="0.25">
      <c r="B13" s="539" t="s">
        <v>155</v>
      </c>
      <c r="C13" s="1083">
        <f>SUM(C9:C12)</f>
        <v>123.9</v>
      </c>
      <c r="D13" s="1084"/>
      <c r="E13" s="1084"/>
      <c r="F13" s="1100"/>
      <c r="G13" s="1089">
        <f>SUM(G9:G12)</f>
        <v>4460</v>
      </c>
      <c r="H13" s="1084"/>
      <c r="I13" s="1084"/>
      <c r="J13" s="1085"/>
      <c r="K13" s="1083">
        <f>SUM(K9:N12)</f>
        <v>57.8</v>
      </c>
      <c r="L13" s="1084"/>
      <c r="M13" s="1084"/>
      <c r="N13" s="1100"/>
      <c r="O13" s="1089">
        <f>SUM(O9:O12)</f>
        <v>2080</v>
      </c>
      <c r="P13" s="1084"/>
      <c r="Q13" s="1084"/>
      <c r="R13" s="1085"/>
      <c r="S13" s="1083">
        <f>SUM(S9:S12)</f>
        <v>66.099999999999994</v>
      </c>
      <c r="T13" s="1084"/>
      <c r="U13" s="1084"/>
      <c r="V13" s="1100"/>
      <c r="W13" s="1089">
        <f>SUM(W9:W12)</f>
        <v>2380</v>
      </c>
      <c r="X13" s="1084"/>
      <c r="Y13" s="1084"/>
      <c r="Z13" s="1085"/>
      <c r="AA13" s="1083">
        <f>SUM(AA9:AA12)</f>
        <v>7.1</v>
      </c>
      <c r="AB13" s="1098"/>
      <c r="AC13" s="1083">
        <f>SUM(AC9:AC12)</f>
        <v>256</v>
      </c>
      <c r="AD13" s="1098"/>
      <c r="AE13" s="1083">
        <f>SUM(AE9:AE12)</f>
        <v>10</v>
      </c>
      <c r="AF13" s="1084"/>
      <c r="AG13" s="1084"/>
      <c r="AH13" s="1085"/>
      <c r="AI13" s="1083">
        <f>SUM(AI9:AI12)</f>
        <v>14</v>
      </c>
      <c r="AJ13" s="1084"/>
      <c r="AK13" s="1084"/>
      <c r="AL13" s="1085"/>
      <c r="AM13" s="1083">
        <f>SUM(AM9:AM12)</f>
        <v>4</v>
      </c>
      <c r="AN13" s="1084"/>
      <c r="AO13" s="1084"/>
      <c r="AP13" s="1085"/>
      <c r="AQ13" s="1083">
        <f>SUM(AQ9:AQ12)</f>
        <v>6</v>
      </c>
      <c r="AR13" s="1087"/>
      <c r="AS13" s="1087"/>
      <c r="AT13" s="1067"/>
      <c r="AU13" s="1083">
        <f>SUM(AU9:AW12)</f>
        <v>5940</v>
      </c>
      <c r="AV13" s="1087"/>
      <c r="AW13" s="1067"/>
      <c r="AX13" s="1083">
        <f>SUM(AX9:AX12)</f>
        <v>34</v>
      </c>
      <c r="AY13" s="1084"/>
      <c r="AZ13" s="1085"/>
      <c r="BA13" s="1083">
        <f>SUM(BA9:BA12)</f>
        <v>199</v>
      </c>
      <c r="BB13" s="1084"/>
      <c r="BC13" s="1085"/>
    </row>
    <row r="14" spans="2:55" x14ac:dyDescent="0.2"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5"/>
      <c r="AB14" s="545"/>
      <c r="AC14" s="545"/>
      <c r="AD14" s="545"/>
      <c r="AE14" s="545"/>
      <c r="AF14" s="545"/>
      <c r="AG14" s="545"/>
      <c r="AH14" s="545"/>
      <c r="AI14" s="545"/>
      <c r="AJ14" s="545"/>
      <c r="AK14" s="545"/>
      <c r="AL14" s="545"/>
      <c r="AM14" s="545"/>
      <c r="AN14" s="545"/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  <c r="BB14" s="545"/>
      <c r="BC14" s="545"/>
    </row>
    <row r="15" spans="2:55" x14ac:dyDescent="0.2"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45"/>
      <c r="AL15" s="545"/>
      <c r="AM15" s="545"/>
      <c r="AN15" s="545"/>
      <c r="AO15" s="545"/>
      <c r="AP15" s="545"/>
      <c r="AQ15" s="545"/>
      <c r="AR15" s="545"/>
      <c r="AS15" s="545"/>
      <c r="AT15" s="545"/>
      <c r="AU15" s="545"/>
      <c r="AV15" s="545"/>
      <c r="AW15" s="545"/>
      <c r="AX15" s="545"/>
      <c r="AY15" s="545"/>
      <c r="AZ15" s="545"/>
      <c r="BA15" s="545"/>
      <c r="BB15" s="545"/>
      <c r="BC15" s="545"/>
    </row>
    <row r="16" spans="2:55" x14ac:dyDescent="0.2"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45"/>
      <c r="AX16" s="545"/>
      <c r="AY16" s="545"/>
      <c r="AZ16" s="545"/>
      <c r="BA16" s="545"/>
      <c r="BB16" s="545"/>
      <c r="BC16" s="545"/>
    </row>
    <row r="17" spans="2:55" x14ac:dyDescent="0.2"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  <c r="AR17" s="545"/>
      <c r="AS17" s="545"/>
      <c r="AT17" s="545"/>
      <c r="AU17" s="545"/>
      <c r="AV17" s="545"/>
      <c r="AW17" s="545"/>
      <c r="AX17" s="545"/>
      <c r="AY17" s="545"/>
      <c r="AZ17" s="545"/>
      <c r="BA17" s="545"/>
      <c r="BB17" s="545"/>
      <c r="BC17" s="545"/>
    </row>
  </sheetData>
  <mergeCells count="105">
    <mergeCell ref="BA13:BC13"/>
    <mergeCell ref="AX12:AZ12"/>
    <mergeCell ref="AX13:AZ13"/>
    <mergeCell ref="BA4:BC7"/>
    <mergeCell ref="AU11:AW11"/>
    <mergeCell ref="AU12:AW12"/>
    <mergeCell ref="BA9:BC9"/>
    <mergeCell ref="BA10:BC10"/>
    <mergeCell ref="BA11:BC11"/>
    <mergeCell ref="BA12:BC12"/>
    <mergeCell ref="AX9:AZ9"/>
    <mergeCell ref="AX10:AZ10"/>
    <mergeCell ref="AX11:AZ11"/>
    <mergeCell ref="AX4:AZ7"/>
    <mergeCell ref="BA8:BC8"/>
    <mergeCell ref="AX8:AZ8"/>
    <mergeCell ref="AU4:AW7"/>
    <mergeCell ref="AU8:AW8"/>
    <mergeCell ref="AU9:AW9"/>
    <mergeCell ref="AU10:AW10"/>
    <mergeCell ref="AQ9:AT9"/>
    <mergeCell ref="AQ10:AT10"/>
    <mergeCell ref="AQ11:AT11"/>
    <mergeCell ref="AQ12:AT12"/>
    <mergeCell ref="S13:V13"/>
    <mergeCell ref="W10:Z10"/>
    <mergeCell ref="AC13:AD13"/>
    <mergeCell ref="S11:V11"/>
    <mergeCell ref="AA13:AB13"/>
    <mergeCell ref="AC10:AD10"/>
    <mergeCell ref="AA9:AB9"/>
    <mergeCell ref="AC9:AD9"/>
    <mergeCell ref="AI13:AL13"/>
    <mergeCell ref="AI6:AL7"/>
    <mergeCell ref="C4:Z6"/>
    <mergeCell ref="W8:Z8"/>
    <mergeCell ref="W12:Z12"/>
    <mergeCell ref="K13:N13"/>
    <mergeCell ref="O12:R12"/>
    <mergeCell ref="C8:F8"/>
    <mergeCell ref="C13:F13"/>
    <mergeCell ref="G13:J13"/>
    <mergeCell ref="K11:N11"/>
    <mergeCell ref="K12:N12"/>
    <mergeCell ref="G12:J12"/>
    <mergeCell ref="O10:R10"/>
    <mergeCell ref="AM13:AP13"/>
    <mergeCell ref="AM11:AP11"/>
    <mergeCell ref="AM10:AP10"/>
    <mergeCell ref="AU13:AW13"/>
    <mergeCell ref="C10:F10"/>
    <mergeCell ref="C11:F11"/>
    <mergeCell ref="O13:R13"/>
    <mergeCell ref="V2:AR2"/>
    <mergeCell ref="S10:V10"/>
    <mergeCell ref="AE12:AH12"/>
    <mergeCell ref="AE13:AH13"/>
    <mergeCell ref="AI10:AL10"/>
    <mergeCell ref="AI11:AL11"/>
    <mergeCell ref="AI12:AL12"/>
    <mergeCell ref="W13:Z13"/>
    <mergeCell ref="AQ13:AT13"/>
    <mergeCell ref="AM12:AP12"/>
    <mergeCell ref="AQ4:AT7"/>
    <mergeCell ref="AQ8:AT8"/>
    <mergeCell ref="W11:Z11"/>
    <mergeCell ref="AE10:AH10"/>
    <mergeCell ref="AE11:AH11"/>
    <mergeCell ref="AA10:AB10"/>
    <mergeCell ref="AA11:AB11"/>
    <mergeCell ref="W9:Z9"/>
    <mergeCell ref="S12:V12"/>
    <mergeCell ref="AC11:AD11"/>
    <mergeCell ref="AC12:AD12"/>
    <mergeCell ref="AM6:AP7"/>
    <mergeCell ref="O11:R11"/>
    <mergeCell ref="C12:F12"/>
    <mergeCell ref="G10:J10"/>
    <mergeCell ref="G11:J11"/>
    <mergeCell ref="K10:N10"/>
    <mergeCell ref="AA12:AB12"/>
    <mergeCell ref="B4:B8"/>
    <mergeCell ref="AE6:AH7"/>
    <mergeCell ref="S9:V9"/>
    <mergeCell ref="C9:F9"/>
    <mergeCell ref="G9:J9"/>
    <mergeCell ref="O9:R9"/>
    <mergeCell ref="AE8:AH8"/>
    <mergeCell ref="S8:V8"/>
    <mergeCell ref="AE4:AP5"/>
    <mergeCell ref="AI8:AL8"/>
    <mergeCell ref="S7:Z7"/>
    <mergeCell ref="K7:R7"/>
    <mergeCell ref="C7:J7"/>
    <mergeCell ref="AA4:AD7"/>
    <mergeCell ref="AE9:AH9"/>
    <mergeCell ref="AM8:AP8"/>
    <mergeCell ref="AM9:AP9"/>
    <mergeCell ref="AI9:AL9"/>
    <mergeCell ref="AC8:AD8"/>
    <mergeCell ref="AA8:AB8"/>
    <mergeCell ref="G8:J8"/>
    <mergeCell ref="O8:R8"/>
    <mergeCell ref="K9:N9"/>
    <mergeCell ref="K8:N8"/>
  </mergeCells>
  <phoneticPr fontId="6" type="noConversion"/>
  <pageMargins left="0.25" right="0.25" top="0.75" bottom="0.75" header="0.3" footer="0.3"/>
  <pageSetup paperSize="9" scale="9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1116" t="s">
        <v>145</v>
      </c>
      <c r="E1" s="1116"/>
      <c r="F1" s="1116"/>
      <c r="G1" s="1116"/>
      <c r="H1" s="1116"/>
      <c r="I1" s="1116"/>
      <c r="J1" s="1116"/>
      <c r="K1" s="1116"/>
      <c r="L1" s="1116"/>
      <c r="M1" s="1009"/>
      <c r="N1" s="1009"/>
      <c r="O1" s="1009"/>
      <c r="P1" s="1009"/>
      <c r="Q1" s="1009"/>
      <c r="R1" s="1009"/>
      <c r="S1" s="1009"/>
      <c r="T1" s="1009"/>
      <c r="U1" s="1117"/>
      <c r="V1" s="1117"/>
      <c r="W1" s="1117"/>
      <c r="X1" s="1117"/>
      <c r="Y1" s="1117"/>
      <c r="Z1" s="1117"/>
      <c r="AA1" s="1117"/>
      <c r="AB1" s="1117"/>
      <c r="AC1" s="1117"/>
      <c r="AD1" s="1117"/>
      <c r="AE1" s="1117"/>
    </row>
    <row r="2" spans="1:32" ht="21.75" customHeight="1" thickBot="1" x14ac:dyDescent="0.25">
      <c r="A2" s="17"/>
      <c r="B2" s="18"/>
      <c r="C2" s="1108" t="s">
        <v>207</v>
      </c>
      <c r="D2" s="1109"/>
      <c r="E2" s="1109"/>
      <c r="F2" s="1109"/>
      <c r="G2" s="1124" t="s">
        <v>78</v>
      </c>
      <c r="H2" s="1124" t="s">
        <v>79</v>
      </c>
      <c r="I2" s="1118" t="s">
        <v>76</v>
      </c>
      <c r="J2" s="1119"/>
      <c r="K2" s="1119"/>
      <c r="L2" s="1120"/>
      <c r="M2" s="1118" t="s">
        <v>0</v>
      </c>
      <c r="N2" s="1119"/>
      <c r="O2" s="1119"/>
      <c r="P2" s="1119"/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  <c r="AC2" s="1130"/>
      <c r="AD2" s="1130"/>
      <c r="AE2" s="1131"/>
      <c r="AF2" s="15"/>
    </row>
    <row r="3" spans="1:32" ht="19.5" customHeight="1" thickBot="1" x14ac:dyDescent="0.25">
      <c r="A3" s="19" t="s">
        <v>1</v>
      </c>
      <c r="B3" s="20" t="s">
        <v>2</v>
      </c>
      <c r="C3" s="71" t="s">
        <v>3</v>
      </c>
      <c r="D3" s="72" t="s">
        <v>4</v>
      </c>
      <c r="E3" s="72" t="s">
        <v>5</v>
      </c>
      <c r="F3" s="73" t="s">
        <v>86</v>
      </c>
      <c r="G3" s="1125"/>
      <c r="H3" s="1125"/>
      <c r="I3" s="82"/>
      <c r="J3" s="1162" t="s">
        <v>108</v>
      </c>
      <c r="K3" s="1121" t="s">
        <v>107</v>
      </c>
      <c r="L3" s="1110" t="s">
        <v>77</v>
      </c>
      <c r="M3" s="1163" t="s">
        <v>7</v>
      </c>
      <c r="N3" s="1164"/>
      <c r="O3" s="1165"/>
      <c r="P3" s="1148" t="s">
        <v>8</v>
      </c>
      <c r="Q3" s="1149"/>
      <c r="R3" s="1149"/>
      <c r="S3" s="1149"/>
      <c r="T3" s="1150"/>
      <c r="U3" s="1137" t="s">
        <v>9</v>
      </c>
      <c r="V3" s="1138"/>
      <c r="W3" s="1138"/>
      <c r="X3" s="1139"/>
      <c r="Y3" s="48"/>
      <c r="Z3" s="1144" t="s">
        <v>10</v>
      </c>
      <c r="AA3" s="1145"/>
      <c r="AB3" s="1145"/>
      <c r="AC3" s="1146"/>
      <c r="AD3" s="1146"/>
      <c r="AE3" s="1147"/>
      <c r="AF3" s="15"/>
    </row>
    <row r="4" spans="1:32" ht="18.75" customHeight="1" x14ac:dyDescent="0.2">
      <c r="A4" s="21"/>
      <c r="B4" s="20" t="s">
        <v>11</v>
      </c>
      <c r="C4" s="71" t="s">
        <v>12</v>
      </c>
      <c r="D4" s="72" t="s">
        <v>13</v>
      </c>
      <c r="E4" s="72" t="s">
        <v>31</v>
      </c>
      <c r="F4" s="73" t="s">
        <v>14</v>
      </c>
      <c r="G4" s="1125"/>
      <c r="H4" s="1125"/>
      <c r="I4" s="83" t="s">
        <v>6</v>
      </c>
      <c r="J4" s="1122"/>
      <c r="K4" s="1122"/>
      <c r="L4" s="1111"/>
      <c r="M4" s="1152" t="s">
        <v>6</v>
      </c>
      <c r="N4" s="85">
        <v>1</v>
      </c>
      <c r="O4" s="86">
        <v>2</v>
      </c>
      <c r="P4" s="1154" t="s">
        <v>6</v>
      </c>
      <c r="Q4" s="1171">
        <v>3</v>
      </c>
      <c r="R4" s="1172"/>
      <c r="S4" s="1140">
        <v>4</v>
      </c>
      <c r="T4" s="1140"/>
      <c r="U4" s="1166" t="s">
        <v>6</v>
      </c>
      <c r="V4" s="49">
        <v>5</v>
      </c>
      <c r="W4" s="50"/>
      <c r="X4" s="1132">
        <v>6</v>
      </c>
      <c r="Y4" s="1133"/>
      <c r="Z4" s="1127" t="s">
        <v>6</v>
      </c>
      <c r="AA4" s="117">
        <v>7</v>
      </c>
      <c r="AB4" s="1141">
        <v>8</v>
      </c>
      <c r="AC4" s="1142"/>
      <c r="AD4" s="1142"/>
      <c r="AE4" s="1143"/>
      <c r="AF4" s="15"/>
    </row>
    <row r="5" spans="1:32" ht="19.5" customHeight="1" x14ac:dyDescent="0.2">
      <c r="A5" s="21"/>
      <c r="B5" s="20"/>
      <c r="C5" s="71"/>
      <c r="D5" s="74"/>
      <c r="E5" s="72"/>
      <c r="F5" s="73"/>
      <c r="G5" s="1125"/>
      <c r="H5" s="1125"/>
      <c r="I5" s="83"/>
      <c r="J5" s="1122"/>
      <c r="K5" s="1122"/>
      <c r="L5" s="1111"/>
      <c r="M5" s="1153"/>
      <c r="N5" s="87" t="s">
        <v>15</v>
      </c>
      <c r="O5" s="88" t="s">
        <v>15</v>
      </c>
      <c r="P5" s="1154"/>
      <c r="Q5" s="1169" t="s">
        <v>15</v>
      </c>
      <c r="R5" s="1170"/>
      <c r="S5" s="44"/>
      <c r="T5" s="44" t="s">
        <v>15</v>
      </c>
      <c r="U5" s="1167"/>
      <c r="V5" s="51" t="s">
        <v>15</v>
      </c>
      <c r="W5" s="52"/>
      <c r="X5" s="53" t="s">
        <v>15</v>
      </c>
      <c r="Y5" s="54"/>
      <c r="Z5" s="1128"/>
      <c r="AA5" s="59" t="s">
        <v>15</v>
      </c>
      <c r="AB5" s="1134" t="s">
        <v>15</v>
      </c>
      <c r="AC5" s="1135"/>
      <c r="AD5" s="1135"/>
      <c r="AE5" s="1136"/>
      <c r="AF5" s="15"/>
    </row>
    <row r="6" spans="1:32" ht="27.75" customHeight="1" thickBot="1" x14ac:dyDescent="0.25">
      <c r="A6" s="23"/>
      <c r="B6" s="120"/>
      <c r="C6" s="121"/>
      <c r="D6" s="122"/>
      <c r="E6" s="123"/>
      <c r="F6" s="124"/>
      <c r="G6" s="1126"/>
      <c r="H6" s="1126"/>
      <c r="I6" s="125"/>
      <c r="J6" s="1123"/>
      <c r="K6" s="1123"/>
      <c r="L6" s="1112"/>
      <c r="M6" s="1153"/>
      <c r="N6" s="373">
        <v>17</v>
      </c>
      <c r="O6" s="374">
        <v>22</v>
      </c>
      <c r="P6" s="1154"/>
      <c r="Q6" s="126">
        <v>10</v>
      </c>
      <c r="R6" s="126">
        <v>6</v>
      </c>
      <c r="S6" s="126">
        <v>14</v>
      </c>
      <c r="T6" s="256">
        <v>9</v>
      </c>
      <c r="U6" s="1168"/>
      <c r="V6" s="127">
        <v>11</v>
      </c>
      <c r="W6" s="127">
        <v>6</v>
      </c>
      <c r="X6" s="127">
        <v>15</v>
      </c>
      <c r="Y6" s="258">
        <v>7</v>
      </c>
      <c r="Z6" s="1129"/>
      <c r="AA6" s="128">
        <v>17</v>
      </c>
      <c r="AB6" s="128">
        <v>12</v>
      </c>
      <c r="AC6" s="128">
        <v>2</v>
      </c>
      <c r="AD6" s="128">
        <v>4</v>
      </c>
      <c r="AE6" s="257">
        <v>2</v>
      </c>
      <c r="AF6" s="15"/>
    </row>
    <row r="7" spans="1:32" ht="13.5" thickBot="1" x14ac:dyDescent="0.25">
      <c r="A7" s="100" t="s">
        <v>32</v>
      </c>
      <c r="B7" s="274" t="s">
        <v>16</v>
      </c>
      <c r="C7" s="135" t="s">
        <v>17</v>
      </c>
      <c r="D7" s="135" t="s">
        <v>18</v>
      </c>
      <c r="E7" s="135" t="s">
        <v>19</v>
      </c>
      <c r="F7" s="135" t="s">
        <v>20</v>
      </c>
      <c r="G7" s="29">
        <v>7</v>
      </c>
      <c r="H7" s="29">
        <v>8</v>
      </c>
      <c r="I7" s="129">
        <v>9</v>
      </c>
      <c r="J7" s="29">
        <v>10</v>
      </c>
      <c r="K7" s="130">
        <v>11</v>
      </c>
      <c r="L7" s="29">
        <v>12</v>
      </c>
      <c r="M7" s="131">
        <v>13</v>
      </c>
      <c r="N7" s="131">
        <v>14</v>
      </c>
      <c r="O7" s="131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3">
        <v>21</v>
      </c>
      <c r="V7" s="133">
        <v>22</v>
      </c>
      <c r="W7" s="133">
        <v>23</v>
      </c>
      <c r="X7" s="133">
        <v>24</v>
      </c>
      <c r="Y7" s="133">
        <v>25</v>
      </c>
      <c r="Z7" s="134">
        <v>26</v>
      </c>
      <c r="AA7" s="275">
        <v>27</v>
      </c>
      <c r="AB7" s="134">
        <v>29</v>
      </c>
      <c r="AC7" s="276">
        <v>30</v>
      </c>
      <c r="AD7" s="276">
        <v>31</v>
      </c>
      <c r="AE7" s="276">
        <v>32</v>
      </c>
      <c r="AF7" s="15"/>
    </row>
    <row r="8" spans="1:32" ht="30" customHeight="1" x14ac:dyDescent="0.2">
      <c r="A8" s="278" t="s">
        <v>49</v>
      </c>
      <c r="B8" s="279" t="s">
        <v>48</v>
      </c>
      <c r="C8" s="273"/>
      <c r="D8" s="273"/>
      <c r="E8" s="273"/>
      <c r="F8" s="273"/>
      <c r="G8" s="273">
        <f>SUM(G9:G23)</f>
        <v>1851</v>
      </c>
      <c r="H8" s="273">
        <f>SUM(H9:H23)</f>
        <v>447</v>
      </c>
      <c r="I8" s="280">
        <f>SUM(I9:I23)</f>
        <v>1404</v>
      </c>
      <c r="J8" s="281">
        <f>SUM(J9:J23)</f>
        <v>1070</v>
      </c>
      <c r="K8" s="277">
        <f>SUM(K9:K23)</f>
        <v>334</v>
      </c>
      <c r="L8" s="281"/>
      <c r="M8" s="419">
        <f>SUM(M9:M23)</f>
        <v>1404</v>
      </c>
      <c r="N8" s="375">
        <f>SUM(N9:N23)</f>
        <v>612</v>
      </c>
      <c r="O8" s="421">
        <f>SUM(O9:O23)</f>
        <v>792</v>
      </c>
      <c r="P8" s="282"/>
      <c r="Q8" s="282"/>
      <c r="R8" s="282"/>
      <c r="S8" s="282"/>
      <c r="T8" s="282"/>
      <c r="U8" s="368"/>
      <c r="V8" s="283"/>
      <c r="W8" s="283"/>
      <c r="X8" s="283"/>
      <c r="Y8" s="284"/>
      <c r="Z8" s="285"/>
      <c r="AA8" s="285"/>
      <c r="AB8" s="285"/>
      <c r="AC8" s="286"/>
      <c r="AD8" s="286"/>
      <c r="AE8" s="286"/>
      <c r="AF8" s="15"/>
    </row>
    <row r="9" spans="1:32" x14ac:dyDescent="0.2">
      <c r="A9" s="136" t="s">
        <v>51</v>
      </c>
      <c r="B9" s="137" t="s">
        <v>50</v>
      </c>
      <c r="C9" s="142">
        <v>2</v>
      </c>
      <c r="D9" s="110"/>
      <c r="E9" s="110"/>
      <c r="F9" s="173">
        <v>1</v>
      </c>
      <c r="G9" s="325">
        <v>101</v>
      </c>
      <c r="H9" s="94">
        <v>23</v>
      </c>
      <c r="I9" s="95">
        <f t="shared" ref="I9:I23" si="0">J9+K9+L9</f>
        <v>78</v>
      </c>
      <c r="J9" s="94">
        <v>78</v>
      </c>
      <c r="K9" s="96"/>
      <c r="L9" s="167"/>
      <c r="M9" s="320">
        <f t="shared" ref="M9:M23" si="1">N9+O9</f>
        <v>78</v>
      </c>
      <c r="N9" s="89">
        <v>34</v>
      </c>
      <c r="O9" s="337">
        <v>44</v>
      </c>
      <c r="P9" s="169"/>
      <c r="Q9" s="46"/>
      <c r="R9" s="46"/>
      <c r="S9" s="46"/>
      <c r="T9" s="170"/>
      <c r="U9" s="363"/>
      <c r="V9" s="98"/>
      <c r="W9" s="98"/>
      <c r="X9" s="98"/>
      <c r="Y9" s="259"/>
      <c r="Z9" s="261"/>
      <c r="AA9" s="99"/>
      <c r="AB9" s="99"/>
      <c r="AC9" s="61"/>
      <c r="AD9" s="61"/>
      <c r="AE9" s="143"/>
      <c r="AF9" s="15"/>
    </row>
    <row r="10" spans="1:32" x14ac:dyDescent="0.2">
      <c r="A10" s="136" t="s">
        <v>62</v>
      </c>
      <c r="B10" s="137" t="s">
        <v>52</v>
      </c>
      <c r="C10" s="142">
        <v>2</v>
      </c>
      <c r="D10" s="110"/>
      <c r="E10" s="110"/>
      <c r="F10" s="173">
        <v>1</v>
      </c>
      <c r="G10" s="325">
        <v>155</v>
      </c>
      <c r="H10" s="94">
        <v>38</v>
      </c>
      <c r="I10" s="95">
        <f t="shared" si="0"/>
        <v>117</v>
      </c>
      <c r="J10" s="94">
        <v>117</v>
      </c>
      <c r="K10" s="96"/>
      <c r="L10" s="167"/>
      <c r="M10" s="320">
        <f t="shared" si="1"/>
        <v>117</v>
      </c>
      <c r="N10" s="89">
        <v>65</v>
      </c>
      <c r="O10" s="337">
        <v>52</v>
      </c>
      <c r="P10" s="169"/>
      <c r="Q10" s="46"/>
      <c r="R10" s="46"/>
      <c r="S10" s="46"/>
      <c r="T10" s="170"/>
      <c r="U10" s="363"/>
      <c r="V10" s="98"/>
      <c r="W10" s="98"/>
      <c r="X10" s="98"/>
      <c r="Y10" s="259"/>
      <c r="Z10" s="261"/>
      <c r="AA10" s="99"/>
      <c r="AB10" s="99"/>
      <c r="AC10" s="61"/>
      <c r="AD10" s="61"/>
      <c r="AE10" s="143"/>
      <c r="AF10" s="15"/>
    </row>
    <row r="11" spans="1:32" ht="13.5" customHeight="1" x14ac:dyDescent="0.2">
      <c r="A11" s="136" t="s">
        <v>63</v>
      </c>
      <c r="B11" s="137" t="s">
        <v>22</v>
      </c>
      <c r="C11" s="142"/>
      <c r="D11" s="110">
        <v>2</v>
      </c>
      <c r="E11" s="110"/>
      <c r="F11" s="173"/>
      <c r="G11" s="325">
        <v>103</v>
      </c>
      <c r="H11" s="94">
        <v>25</v>
      </c>
      <c r="I11" s="95">
        <f t="shared" si="0"/>
        <v>78</v>
      </c>
      <c r="J11" s="371"/>
      <c r="K11" s="96">
        <v>78</v>
      </c>
      <c r="L11" s="380"/>
      <c r="M11" s="320">
        <f t="shared" si="1"/>
        <v>78</v>
      </c>
      <c r="N11" s="89">
        <v>34</v>
      </c>
      <c r="O11" s="337">
        <v>44</v>
      </c>
      <c r="P11" s="169"/>
      <c r="Q11" s="46"/>
      <c r="R11" s="46"/>
      <c r="S11" s="46"/>
      <c r="T11" s="170"/>
      <c r="U11" s="363"/>
      <c r="V11" s="98"/>
      <c r="W11" s="98"/>
      <c r="X11" s="98"/>
      <c r="Y11" s="259"/>
      <c r="Z11" s="261"/>
      <c r="AA11" s="99"/>
      <c r="AB11" s="99"/>
      <c r="AC11" s="61"/>
      <c r="AD11" s="61"/>
      <c r="AE11" s="143"/>
      <c r="AF11" s="15"/>
    </row>
    <row r="12" spans="1:32" ht="13.5" customHeight="1" x14ac:dyDescent="0.2">
      <c r="A12" s="136" t="s">
        <v>66</v>
      </c>
      <c r="B12" s="137" t="s">
        <v>53</v>
      </c>
      <c r="C12" s="142">
        <v>2</v>
      </c>
      <c r="D12" s="110"/>
      <c r="E12" s="110"/>
      <c r="F12" s="173"/>
      <c r="G12" s="325">
        <v>154</v>
      </c>
      <c r="H12" s="94">
        <v>37</v>
      </c>
      <c r="I12" s="95">
        <f t="shared" si="0"/>
        <v>117</v>
      </c>
      <c r="J12" s="371">
        <v>117</v>
      </c>
      <c r="K12" s="96"/>
      <c r="L12" s="380"/>
      <c r="M12" s="320">
        <f t="shared" si="1"/>
        <v>117</v>
      </c>
      <c r="N12" s="89">
        <v>34</v>
      </c>
      <c r="O12" s="337">
        <v>83</v>
      </c>
      <c r="P12" s="169"/>
      <c r="Q12" s="46"/>
      <c r="R12" s="46"/>
      <c r="S12" s="46"/>
      <c r="T12" s="170"/>
      <c r="U12" s="363"/>
      <c r="V12" s="98"/>
      <c r="W12" s="98"/>
      <c r="X12" s="98"/>
      <c r="Y12" s="259"/>
      <c r="Z12" s="261"/>
      <c r="AA12" s="99"/>
      <c r="AB12" s="99"/>
      <c r="AC12" s="61"/>
      <c r="AD12" s="61"/>
      <c r="AE12" s="143"/>
      <c r="AF12" s="15"/>
    </row>
    <row r="13" spans="1:32" ht="13.5" customHeight="1" x14ac:dyDescent="0.2">
      <c r="A13" s="136" t="s">
        <v>67</v>
      </c>
      <c r="B13" s="137" t="s">
        <v>54</v>
      </c>
      <c r="C13" s="142"/>
      <c r="D13" s="75">
        <v>2</v>
      </c>
      <c r="E13" s="110"/>
      <c r="F13" s="173"/>
      <c r="G13" s="325">
        <v>103</v>
      </c>
      <c r="H13" s="94">
        <v>25</v>
      </c>
      <c r="I13" s="95">
        <f t="shared" si="0"/>
        <v>78</v>
      </c>
      <c r="J13" s="371">
        <v>78</v>
      </c>
      <c r="K13" s="96"/>
      <c r="L13" s="380"/>
      <c r="M13" s="320">
        <f t="shared" si="1"/>
        <v>78</v>
      </c>
      <c r="N13" s="89">
        <v>34</v>
      </c>
      <c r="O13" s="337">
        <v>44</v>
      </c>
      <c r="P13" s="169"/>
      <c r="Q13" s="46"/>
      <c r="R13" s="46"/>
      <c r="S13" s="46"/>
      <c r="T13" s="170"/>
      <c r="U13" s="363"/>
      <c r="V13" s="98"/>
      <c r="W13" s="98"/>
      <c r="X13" s="98"/>
      <c r="Y13" s="259"/>
      <c r="Z13" s="261"/>
      <c r="AA13" s="99"/>
      <c r="AB13" s="99"/>
      <c r="AC13" s="61"/>
      <c r="AD13" s="61"/>
      <c r="AE13" s="143"/>
      <c r="AF13" s="15"/>
    </row>
    <row r="14" spans="1:32" x14ac:dyDescent="0.2">
      <c r="A14" s="136" t="s">
        <v>64</v>
      </c>
      <c r="B14" s="137" t="s">
        <v>139</v>
      </c>
      <c r="C14" s="142"/>
      <c r="D14" s="110">
        <v>2</v>
      </c>
      <c r="E14" s="110"/>
      <c r="F14" s="173">
        <v>1</v>
      </c>
      <c r="G14" s="325">
        <v>155</v>
      </c>
      <c r="H14" s="94">
        <v>38</v>
      </c>
      <c r="I14" s="95">
        <f t="shared" si="0"/>
        <v>117</v>
      </c>
      <c r="J14" s="371">
        <v>57</v>
      </c>
      <c r="K14" s="96">
        <v>60</v>
      </c>
      <c r="L14" s="380"/>
      <c r="M14" s="320">
        <f t="shared" si="1"/>
        <v>117</v>
      </c>
      <c r="N14" s="89">
        <v>34</v>
      </c>
      <c r="O14" s="337">
        <v>83</v>
      </c>
      <c r="P14" s="169"/>
      <c r="Q14" s="46"/>
      <c r="R14" s="46"/>
      <c r="S14" s="46"/>
      <c r="T14" s="170"/>
      <c r="U14" s="363"/>
      <c r="V14" s="98"/>
      <c r="W14" s="98"/>
      <c r="X14" s="98"/>
      <c r="Y14" s="259"/>
      <c r="Z14" s="261"/>
      <c r="AA14" s="99"/>
      <c r="AB14" s="99"/>
      <c r="AC14" s="61"/>
      <c r="AD14" s="61"/>
      <c r="AE14" s="143"/>
      <c r="AF14" s="15"/>
    </row>
    <row r="15" spans="1:32" x14ac:dyDescent="0.2">
      <c r="A15" s="136" t="s">
        <v>65</v>
      </c>
      <c r="B15" s="137" t="s">
        <v>33</v>
      </c>
      <c r="C15" s="142">
        <v>2</v>
      </c>
      <c r="D15" s="110"/>
      <c r="E15" s="110"/>
      <c r="F15" s="173"/>
      <c r="G15" s="325">
        <v>206</v>
      </c>
      <c r="H15" s="94">
        <v>50</v>
      </c>
      <c r="I15" s="95">
        <f t="shared" si="0"/>
        <v>156</v>
      </c>
      <c r="J15" s="371">
        <v>156</v>
      </c>
      <c r="K15" s="96"/>
      <c r="L15" s="380"/>
      <c r="M15" s="320">
        <f t="shared" si="1"/>
        <v>156</v>
      </c>
      <c r="N15" s="89">
        <v>62</v>
      </c>
      <c r="O15" s="337">
        <v>94</v>
      </c>
      <c r="P15" s="169"/>
      <c r="Q15" s="46"/>
      <c r="R15" s="46"/>
      <c r="S15" s="46"/>
      <c r="T15" s="170"/>
      <c r="U15" s="363"/>
      <c r="V15" s="98"/>
      <c r="W15" s="98"/>
      <c r="X15" s="98"/>
      <c r="Y15" s="259"/>
      <c r="Z15" s="261"/>
      <c r="AA15" s="99"/>
      <c r="AB15" s="99"/>
      <c r="AC15" s="61"/>
      <c r="AD15" s="61"/>
      <c r="AE15" s="143"/>
      <c r="AF15" s="15"/>
    </row>
    <row r="16" spans="1:32" x14ac:dyDescent="0.2">
      <c r="A16" s="136" t="s">
        <v>68</v>
      </c>
      <c r="B16" s="137" t="s">
        <v>55</v>
      </c>
      <c r="C16" s="142"/>
      <c r="D16" s="110"/>
      <c r="E16" s="110"/>
      <c r="F16" s="173">
        <v>1</v>
      </c>
      <c r="G16" s="325">
        <v>51</v>
      </c>
      <c r="H16" s="94">
        <v>12</v>
      </c>
      <c r="I16" s="95">
        <f t="shared" si="0"/>
        <v>39</v>
      </c>
      <c r="J16" s="371">
        <v>39</v>
      </c>
      <c r="K16" s="96"/>
      <c r="L16" s="380"/>
      <c r="M16" s="320">
        <f t="shared" si="1"/>
        <v>39</v>
      </c>
      <c r="N16" s="89">
        <v>39</v>
      </c>
      <c r="O16" s="337"/>
      <c r="P16" s="169"/>
      <c r="Q16" s="46"/>
      <c r="R16" s="46"/>
      <c r="S16" s="46"/>
      <c r="T16" s="170"/>
      <c r="U16" s="363"/>
      <c r="V16" s="98"/>
      <c r="W16" s="98"/>
      <c r="X16" s="98"/>
      <c r="Y16" s="259"/>
      <c r="Z16" s="261"/>
      <c r="AA16" s="99"/>
      <c r="AB16" s="99"/>
      <c r="AC16" s="61"/>
      <c r="AD16" s="61"/>
      <c r="AE16" s="143"/>
      <c r="AF16" s="15"/>
    </row>
    <row r="17" spans="1:32" x14ac:dyDescent="0.2">
      <c r="A17" s="136" t="s">
        <v>69</v>
      </c>
      <c r="B17" s="137" t="s">
        <v>56</v>
      </c>
      <c r="C17" s="142">
        <v>2</v>
      </c>
      <c r="D17" s="110"/>
      <c r="E17" s="110"/>
      <c r="F17" s="173">
        <v>1</v>
      </c>
      <c r="G17" s="325">
        <v>206</v>
      </c>
      <c r="H17" s="94">
        <v>50</v>
      </c>
      <c r="I17" s="95">
        <f t="shared" si="0"/>
        <v>156</v>
      </c>
      <c r="J17" s="371">
        <v>132</v>
      </c>
      <c r="K17" s="96">
        <v>24</v>
      </c>
      <c r="L17" s="380"/>
      <c r="M17" s="320">
        <f t="shared" si="1"/>
        <v>156</v>
      </c>
      <c r="N17" s="89">
        <v>62</v>
      </c>
      <c r="O17" s="337">
        <v>94</v>
      </c>
      <c r="P17" s="169"/>
      <c r="Q17" s="46"/>
      <c r="R17" s="46"/>
      <c r="S17" s="46"/>
      <c r="T17" s="170"/>
      <c r="U17" s="363"/>
      <c r="V17" s="98"/>
      <c r="W17" s="98"/>
      <c r="X17" s="98"/>
      <c r="Y17" s="259"/>
      <c r="Z17" s="261"/>
      <c r="AA17" s="99"/>
      <c r="AB17" s="99"/>
      <c r="AC17" s="61"/>
      <c r="AD17" s="61"/>
      <c r="AE17" s="143"/>
      <c r="AF17" s="15"/>
    </row>
    <row r="18" spans="1:32" x14ac:dyDescent="0.2">
      <c r="A18" s="136" t="s">
        <v>70</v>
      </c>
      <c r="B18" s="137" t="s">
        <v>57</v>
      </c>
      <c r="C18" s="142">
        <v>2</v>
      </c>
      <c r="D18" s="110"/>
      <c r="E18" s="110"/>
      <c r="F18" s="173">
        <v>1</v>
      </c>
      <c r="G18" s="325">
        <v>154</v>
      </c>
      <c r="H18" s="94">
        <v>37</v>
      </c>
      <c r="I18" s="95">
        <f t="shared" si="0"/>
        <v>117</v>
      </c>
      <c r="J18" s="371">
        <v>95</v>
      </c>
      <c r="K18" s="96">
        <v>22</v>
      </c>
      <c r="L18" s="380"/>
      <c r="M18" s="320">
        <f t="shared" si="1"/>
        <v>117</v>
      </c>
      <c r="N18" s="89">
        <v>73</v>
      </c>
      <c r="O18" s="337">
        <v>44</v>
      </c>
      <c r="P18" s="169"/>
      <c r="Q18" s="46"/>
      <c r="R18" s="46"/>
      <c r="S18" s="46"/>
      <c r="T18" s="170"/>
      <c r="U18" s="363"/>
      <c r="V18" s="98"/>
      <c r="W18" s="98"/>
      <c r="X18" s="98"/>
      <c r="Y18" s="259"/>
      <c r="Z18" s="261"/>
      <c r="AA18" s="99"/>
      <c r="AB18" s="99"/>
      <c r="AC18" s="61"/>
      <c r="AD18" s="61"/>
      <c r="AE18" s="143"/>
      <c r="AF18" s="15"/>
    </row>
    <row r="19" spans="1:32" x14ac:dyDescent="0.2">
      <c r="A19" s="136" t="s">
        <v>71</v>
      </c>
      <c r="B19" s="137" t="s">
        <v>58</v>
      </c>
      <c r="C19" s="142"/>
      <c r="D19" s="75"/>
      <c r="E19" s="110"/>
      <c r="F19" s="173">
        <v>2</v>
      </c>
      <c r="G19" s="325">
        <v>103</v>
      </c>
      <c r="H19" s="94">
        <v>25</v>
      </c>
      <c r="I19" s="95">
        <f t="shared" si="0"/>
        <v>78</v>
      </c>
      <c r="J19" s="371">
        <v>78</v>
      </c>
      <c r="K19" s="96"/>
      <c r="L19" s="380"/>
      <c r="M19" s="320">
        <f t="shared" si="1"/>
        <v>78</v>
      </c>
      <c r="N19" s="89">
        <v>34</v>
      </c>
      <c r="O19" s="337">
        <v>44</v>
      </c>
      <c r="P19" s="169"/>
      <c r="Q19" s="46"/>
      <c r="R19" s="46"/>
      <c r="S19" s="46"/>
      <c r="T19" s="170"/>
      <c r="U19" s="363"/>
      <c r="V19" s="98"/>
      <c r="W19" s="98"/>
      <c r="X19" s="98"/>
      <c r="Y19" s="259"/>
      <c r="Z19" s="261"/>
      <c r="AA19" s="99"/>
      <c r="AB19" s="99"/>
      <c r="AC19" s="61"/>
      <c r="AD19" s="61"/>
      <c r="AE19" s="143"/>
      <c r="AF19" s="15"/>
    </row>
    <row r="20" spans="1:32" x14ac:dyDescent="0.2">
      <c r="A20" s="136" t="s">
        <v>72</v>
      </c>
      <c r="B20" s="137" t="s">
        <v>59</v>
      </c>
      <c r="C20" s="142"/>
      <c r="D20" s="110"/>
      <c r="E20" s="110"/>
      <c r="F20" s="173"/>
      <c r="G20" s="325">
        <v>51</v>
      </c>
      <c r="H20" s="94">
        <v>12</v>
      </c>
      <c r="I20" s="95">
        <f t="shared" si="0"/>
        <v>39</v>
      </c>
      <c r="J20" s="371">
        <v>39</v>
      </c>
      <c r="K20" s="96"/>
      <c r="L20" s="380"/>
      <c r="M20" s="320">
        <f t="shared" si="1"/>
        <v>39</v>
      </c>
      <c r="N20" s="89"/>
      <c r="O20" s="337">
        <v>39</v>
      </c>
      <c r="P20" s="169"/>
      <c r="Q20" s="46"/>
      <c r="R20" s="46"/>
      <c r="S20" s="46"/>
      <c r="T20" s="170"/>
      <c r="U20" s="363"/>
      <c r="V20" s="98"/>
      <c r="W20" s="98"/>
      <c r="X20" s="98"/>
      <c r="Y20" s="259"/>
      <c r="Z20" s="261"/>
      <c r="AA20" s="99"/>
      <c r="AB20" s="99"/>
      <c r="AC20" s="61"/>
      <c r="AD20" s="61"/>
      <c r="AE20" s="143"/>
      <c r="AF20" s="15"/>
    </row>
    <row r="21" spans="1:32" x14ac:dyDescent="0.2">
      <c r="A21" s="136" t="s">
        <v>73</v>
      </c>
      <c r="B21" s="137" t="s">
        <v>60</v>
      </c>
      <c r="C21" s="142"/>
      <c r="D21" s="75">
        <v>2</v>
      </c>
      <c r="E21" s="110"/>
      <c r="F21" s="173"/>
      <c r="G21" s="325">
        <v>206</v>
      </c>
      <c r="H21" s="94">
        <v>50</v>
      </c>
      <c r="I21" s="95">
        <f t="shared" si="0"/>
        <v>156</v>
      </c>
      <c r="J21" s="371">
        <v>6</v>
      </c>
      <c r="K21" s="96">
        <v>150</v>
      </c>
      <c r="L21" s="380"/>
      <c r="M21" s="320">
        <f t="shared" si="1"/>
        <v>156</v>
      </c>
      <c r="N21" s="89">
        <v>68</v>
      </c>
      <c r="O21" s="337">
        <v>88</v>
      </c>
      <c r="P21" s="169"/>
      <c r="Q21" s="46"/>
      <c r="R21" s="46"/>
      <c r="S21" s="46"/>
      <c r="T21" s="170"/>
      <c r="U21" s="363"/>
      <c r="V21" s="98"/>
      <c r="W21" s="98"/>
      <c r="X21" s="98"/>
      <c r="Y21" s="259"/>
      <c r="Z21" s="261"/>
      <c r="AA21" s="99"/>
      <c r="AB21" s="99"/>
      <c r="AC21" s="61"/>
      <c r="AD21" s="61"/>
      <c r="AE21" s="143"/>
      <c r="AF21" s="15"/>
    </row>
    <row r="22" spans="1:32" ht="24" x14ac:dyDescent="0.2">
      <c r="A22" s="136" t="s">
        <v>74</v>
      </c>
      <c r="B22" s="137" t="s">
        <v>61</v>
      </c>
      <c r="C22" s="142"/>
      <c r="D22" s="110">
        <v>1</v>
      </c>
      <c r="E22" s="110"/>
      <c r="F22" s="173"/>
      <c r="G22" s="325">
        <v>52</v>
      </c>
      <c r="H22" s="94">
        <v>13</v>
      </c>
      <c r="I22" s="95">
        <f t="shared" si="0"/>
        <v>39</v>
      </c>
      <c r="J22" s="371">
        <v>39</v>
      </c>
      <c r="K22" s="96"/>
      <c r="L22" s="380"/>
      <c r="M22" s="320">
        <f t="shared" si="1"/>
        <v>39</v>
      </c>
      <c r="N22" s="89">
        <v>39</v>
      </c>
      <c r="O22" s="337"/>
      <c r="P22" s="169"/>
      <c r="Q22" s="46"/>
      <c r="R22" s="46"/>
      <c r="S22" s="46"/>
      <c r="T22" s="170"/>
      <c r="U22" s="363"/>
      <c r="V22" s="98"/>
      <c r="W22" s="98"/>
      <c r="X22" s="98"/>
      <c r="Y22" s="259"/>
      <c r="Z22" s="261"/>
      <c r="AA22" s="99"/>
      <c r="AB22" s="99"/>
      <c r="AC22" s="61"/>
      <c r="AD22" s="61"/>
      <c r="AE22" s="143"/>
      <c r="AF22" s="15"/>
    </row>
    <row r="23" spans="1:32" x14ac:dyDescent="0.2">
      <c r="A23" s="136" t="s">
        <v>75</v>
      </c>
      <c r="B23" s="309" t="s">
        <v>26</v>
      </c>
      <c r="C23" s="142"/>
      <c r="D23" s="110">
        <v>2</v>
      </c>
      <c r="E23" s="110"/>
      <c r="F23" s="173"/>
      <c r="G23" s="325">
        <v>51</v>
      </c>
      <c r="H23" s="94">
        <v>12</v>
      </c>
      <c r="I23" s="95">
        <f t="shared" si="0"/>
        <v>39</v>
      </c>
      <c r="J23" s="371">
        <v>39</v>
      </c>
      <c r="K23" s="96"/>
      <c r="L23" s="380"/>
      <c r="M23" s="320">
        <f t="shared" si="1"/>
        <v>39</v>
      </c>
      <c r="N23" s="89"/>
      <c r="O23" s="337">
        <v>39</v>
      </c>
      <c r="P23" s="169"/>
      <c r="Q23" s="46"/>
      <c r="R23" s="46"/>
      <c r="S23" s="46"/>
      <c r="T23" s="170"/>
      <c r="U23" s="363"/>
      <c r="V23" s="98"/>
      <c r="W23" s="98"/>
      <c r="X23" s="98"/>
      <c r="Y23" s="259"/>
      <c r="Z23" s="261"/>
      <c r="AA23" s="99"/>
      <c r="AB23" s="99"/>
      <c r="AC23" s="61"/>
      <c r="AD23" s="61"/>
      <c r="AE23" s="143"/>
      <c r="AF23" s="15"/>
    </row>
    <row r="24" spans="1:32" ht="18.75" customHeight="1" x14ac:dyDescent="0.2">
      <c r="A24" s="424" t="s">
        <v>81</v>
      </c>
      <c r="B24" s="425" t="s">
        <v>29</v>
      </c>
      <c r="C24" s="314"/>
      <c r="D24" s="288"/>
      <c r="E24" s="288"/>
      <c r="F24" s="315"/>
      <c r="G24" s="326">
        <f>SUM(G25+G73)</f>
        <v>3648</v>
      </c>
      <c r="H24" s="289">
        <f>SUM(H25+H73)</f>
        <v>804</v>
      </c>
      <c r="I24" s="290">
        <f>SUM(I25+I73)</f>
        <v>2844</v>
      </c>
      <c r="J24" s="101">
        <f>J25+J72</f>
        <v>1565</v>
      </c>
      <c r="K24" s="102">
        <f>K25+K72</f>
        <v>1151</v>
      </c>
      <c r="L24" s="240">
        <f>L25+L72</f>
        <v>48</v>
      </c>
      <c r="M24" s="321"/>
      <c r="N24" s="103"/>
      <c r="O24" s="338"/>
      <c r="P24" s="345">
        <f>SUM(P25+P73)</f>
        <v>864</v>
      </c>
      <c r="Q24" s="291">
        <f>SUM(Q25+Q73)</f>
        <v>360</v>
      </c>
      <c r="R24" s="97"/>
      <c r="S24" s="97">
        <f>SUM(S25+S73)</f>
        <v>504</v>
      </c>
      <c r="T24" s="170"/>
      <c r="U24" s="363">
        <f>SUM(U25+U73)</f>
        <v>936</v>
      </c>
      <c r="V24" s="98">
        <f>SUM(V25+V73)</f>
        <v>396</v>
      </c>
      <c r="W24" s="98"/>
      <c r="X24" s="98">
        <f>SUM(X25+X73)</f>
        <v>540</v>
      </c>
      <c r="Y24" s="259"/>
      <c r="Z24" s="261">
        <f>SUM(Z25+Z73)</f>
        <v>1044</v>
      </c>
      <c r="AA24" s="99">
        <f>SUM(AA25+AA73)</f>
        <v>612</v>
      </c>
      <c r="AB24" s="99">
        <f>SUM(AB25+AB73)</f>
        <v>432</v>
      </c>
      <c r="AC24" s="61"/>
      <c r="AD24" s="61"/>
      <c r="AE24" s="143"/>
      <c r="AF24" s="15"/>
    </row>
    <row r="25" spans="1:32" ht="34.5" customHeight="1" x14ac:dyDescent="0.2">
      <c r="A25" s="424" t="s">
        <v>146</v>
      </c>
      <c r="B25" s="425" t="s">
        <v>82</v>
      </c>
      <c r="C25" s="316"/>
      <c r="D25" s="292"/>
      <c r="E25" s="292"/>
      <c r="F25" s="317"/>
      <c r="G25" s="327">
        <f>SUM(G26+G39+G46+G60)</f>
        <v>3458</v>
      </c>
      <c r="H25" s="293">
        <f>SUM(H26+H39+H46+H60)</f>
        <v>764</v>
      </c>
      <c r="I25" s="290">
        <f>SUM(I26+I39+I46+I60)</f>
        <v>2694</v>
      </c>
      <c r="J25" s="101">
        <f>SUM(J26+J39+J46+J60)</f>
        <v>1415</v>
      </c>
      <c r="K25" s="102">
        <f>SUM(K26+K39+K46+K60+K67)</f>
        <v>1151</v>
      </c>
      <c r="L25" s="240">
        <f>SUM(L26+L39+L46+L60)</f>
        <v>48</v>
      </c>
      <c r="M25" s="321"/>
      <c r="N25" s="103"/>
      <c r="O25" s="338"/>
      <c r="P25" s="345">
        <f>SUM(P26+P39+P46+P60)</f>
        <v>864</v>
      </c>
      <c r="Q25" s="291">
        <f>SUM(Q26+Q39+Q46+Q60)</f>
        <v>360</v>
      </c>
      <c r="R25" s="291"/>
      <c r="S25" s="97">
        <f>SUM(S26+S39+S46+S60+S67)</f>
        <v>504</v>
      </c>
      <c r="T25" s="170"/>
      <c r="U25" s="363">
        <f>SUM(U26+U46+U60)</f>
        <v>858</v>
      </c>
      <c r="V25" s="98">
        <f>SUM(V26+V46+V60)</f>
        <v>363</v>
      </c>
      <c r="W25" s="98"/>
      <c r="X25" s="98">
        <f>SUM(X26+X46+X60)</f>
        <v>495</v>
      </c>
      <c r="Y25" s="259"/>
      <c r="Z25" s="261">
        <f>SUM(Z26+Z46+Z60)</f>
        <v>972</v>
      </c>
      <c r="AA25" s="99">
        <f>SUM(AA26+AA46+AA60)</f>
        <v>561</v>
      </c>
      <c r="AB25" s="99">
        <f>SUM(AB26+AB46+AB60)</f>
        <v>411</v>
      </c>
      <c r="AC25" s="61"/>
      <c r="AD25" s="61"/>
      <c r="AE25" s="143"/>
      <c r="AF25" s="15"/>
    </row>
    <row r="26" spans="1:32" ht="44.25" customHeight="1" x14ac:dyDescent="0.2">
      <c r="A26" s="424" t="s">
        <v>80</v>
      </c>
      <c r="B26" s="426" t="s">
        <v>21</v>
      </c>
      <c r="C26" s="174"/>
      <c r="D26" s="75"/>
      <c r="E26" s="75"/>
      <c r="F26" s="175"/>
      <c r="G26" s="328">
        <f>G27+G28+G29+G30+G31+G32+G33+G34</f>
        <v>722</v>
      </c>
      <c r="H26" s="287">
        <f>H27+H28+H29+H30+H31+H32+H33+H34</f>
        <v>150</v>
      </c>
      <c r="I26" s="287">
        <f>I27+I28+I29+I30+I31+I32+I33+I34</f>
        <v>572</v>
      </c>
      <c r="J26" s="287">
        <f>J27+J28+J29+J30+J31+J32+J33+J34</f>
        <v>232</v>
      </c>
      <c r="K26" s="287">
        <f>K27+K28+K29+K30+K31+K32+K33+K34</f>
        <v>340</v>
      </c>
      <c r="L26" s="329"/>
      <c r="M26" s="322"/>
      <c r="N26" s="92"/>
      <c r="O26" s="339"/>
      <c r="P26" s="346">
        <f>P28+P29+P30+P31+P32+P33+P27</f>
        <v>168</v>
      </c>
      <c r="Q26" s="294">
        <f>Q33+Q32+Q31+Q30+Q29+Q28+Q27</f>
        <v>65</v>
      </c>
      <c r="R26" s="294"/>
      <c r="S26" s="294">
        <f>S33+S32+S31+S30+S29+S28+S27</f>
        <v>103</v>
      </c>
      <c r="T26" s="347"/>
      <c r="U26" s="362">
        <v>164</v>
      </c>
      <c r="V26" s="58">
        <f>V27+V28+V29+V30+V31+V32+V33</f>
        <v>70</v>
      </c>
      <c r="W26" s="58"/>
      <c r="X26" s="58">
        <f>X27+X28+X29+X30+X31+X32+X33</f>
        <v>94</v>
      </c>
      <c r="Y26" s="265"/>
      <c r="Z26" s="229">
        <f>Z27+Z28+Z29+Z30+Z31+Z32+Z33+Z34</f>
        <v>240</v>
      </c>
      <c r="AA26" s="65">
        <f>AA27+AA28+AA29+AA30+AA31+AA32+AA33+AA34</f>
        <v>118</v>
      </c>
      <c r="AB26" s="65">
        <f>AB27+AB28+AB29+AB30+AB31+AB32+AB33+AB34</f>
        <v>122</v>
      </c>
      <c r="AC26" s="65"/>
      <c r="AD26" s="65"/>
      <c r="AE26" s="163"/>
      <c r="AF26" s="15"/>
    </row>
    <row r="27" spans="1:32" ht="18" customHeight="1" x14ac:dyDescent="0.2">
      <c r="A27" s="427" t="s">
        <v>83</v>
      </c>
      <c r="B27" s="428" t="s">
        <v>84</v>
      </c>
      <c r="C27" s="174"/>
      <c r="D27" s="75">
        <v>6</v>
      </c>
      <c r="E27" s="76"/>
      <c r="F27" s="233"/>
      <c r="G27" s="180">
        <v>56</v>
      </c>
      <c r="H27" s="10">
        <v>12</v>
      </c>
      <c r="I27" s="69">
        <v>44</v>
      </c>
      <c r="J27" s="10">
        <v>44</v>
      </c>
      <c r="K27" s="66"/>
      <c r="L27" s="181"/>
      <c r="M27" s="323"/>
      <c r="N27" s="84"/>
      <c r="O27" s="340"/>
      <c r="P27" s="190"/>
      <c r="Q27" s="45"/>
      <c r="R27" s="45"/>
      <c r="S27" s="45"/>
      <c r="T27" s="191"/>
      <c r="U27" s="361">
        <v>44</v>
      </c>
      <c r="V27" s="56">
        <v>20</v>
      </c>
      <c r="W27" s="56"/>
      <c r="X27" s="56">
        <v>24</v>
      </c>
      <c r="Y27" s="255"/>
      <c r="Z27" s="209"/>
      <c r="AA27" s="61"/>
      <c r="AB27" s="61"/>
      <c r="AC27" s="61"/>
      <c r="AD27" s="61"/>
      <c r="AE27" s="143"/>
      <c r="AF27" s="15"/>
    </row>
    <row r="28" spans="1:32" ht="15.75" customHeight="1" x14ac:dyDescent="0.2">
      <c r="A28" s="427" t="s">
        <v>174</v>
      </c>
      <c r="B28" s="428" t="s">
        <v>85</v>
      </c>
      <c r="C28" s="174"/>
      <c r="D28" s="75"/>
      <c r="E28" s="76"/>
      <c r="F28" s="175">
        <v>4</v>
      </c>
      <c r="G28" s="180">
        <v>41</v>
      </c>
      <c r="H28" s="10">
        <v>9</v>
      </c>
      <c r="I28" s="69">
        <v>32</v>
      </c>
      <c r="J28" s="10">
        <v>28</v>
      </c>
      <c r="K28" s="66">
        <v>4</v>
      </c>
      <c r="L28" s="181"/>
      <c r="M28" s="323"/>
      <c r="N28" s="84"/>
      <c r="O28" s="340"/>
      <c r="P28" s="190">
        <v>32</v>
      </c>
      <c r="Q28" s="45"/>
      <c r="R28" s="45"/>
      <c r="S28" s="45">
        <v>32</v>
      </c>
      <c r="T28" s="191"/>
      <c r="U28" s="361"/>
      <c r="V28" s="56"/>
      <c r="W28" s="56"/>
      <c r="X28" s="56"/>
      <c r="Y28" s="255"/>
      <c r="Z28" s="209"/>
      <c r="AA28" s="61"/>
      <c r="AB28" s="61"/>
      <c r="AC28" s="61"/>
      <c r="AD28" s="61"/>
      <c r="AE28" s="143"/>
      <c r="AF28" s="15"/>
    </row>
    <row r="29" spans="1:32" ht="19.5" customHeight="1" x14ac:dyDescent="0.2">
      <c r="A29" s="427" t="s">
        <v>175</v>
      </c>
      <c r="B29" s="428" t="s">
        <v>23</v>
      </c>
      <c r="C29" s="174"/>
      <c r="D29" s="75">
        <v>3.4</v>
      </c>
      <c r="E29" s="77"/>
      <c r="F29" s="176"/>
      <c r="G29" s="180">
        <v>71</v>
      </c>
      <c r="H29" s="10">
        <v>15</v>
      </c>
      <c r="I29" s="69">
        <v>56</v>
      </c>
      <c r="J29" s="10">
        <v>46</v>
      </c>
      <c r="K29" s="66">
        <v>10</v>
      </c>
      <c r="L29" s="181"/>
      <c r="M29" s="323"/>
      <c r="N29" s="84"/>
      <c r="O29" s="340"/>
      <c r="P29" s="190">
        <v>56</v>
      </c>
      <c r="Q29" s="45">
        <v>25</v>
      </c>
      <c r="R29" s="45"/>
      <c r="S29" s="45">
        <v>31</v>
      </c>
      <c r="T29" s="191"/>
      <c r="U29" s="361"/>
      <c r="V29" s="56"/>
      <c r="W29" s="56"/>
      <c r="X29" s="56"/>
      <c r="Y29" s="255"/>
      <c r="Z29" s="209"/>
      <c r="AA29" s="61"/>
      <c r="AB29" s="61"/>
      <c r="AC29" s="61"/>
      <c r="AD29" s="61"/>
      <c r="AE29" s="143"/>
      <c r="AF29" s="15"/>
    </row>
    <row r="30" spans="1:32" x14ac:dyDescent="0.2">
      <c r="A30" s="427" t="s">
        <v>176</v>
      </c>
      <c r="B30" s="428" t="s">
        <v>22</v>
      </c>
      <c r="C30" s="174"/>
      <c r="D30" s="75" t="s">
        <v>200</v>
      </c>
      <c r="E30" s="76"/>
      <c r="F30" s="177"/>
      <c r="G30" s="180">
        <v>199</v>
      </c>
      <c r="H30" s="10">
        <v>41</v>
      </c>
      <c r="I30" s="69">
        <v>158</v>
      </c>
      <c r="J30" s="10"/>
      <c r="K30" s="66">
        <v>158</v>
      </c>
      <c r="L30" s="181"/>
      <c r="M30" s="323"/>
      <c r="N30" s="84"/>
      <c r="O30" s="340"/>
      <c r="P30" s="169">
        <v>40</v>
      </c>
      <c r="Q30" s="46">
        <v>20</v>
      </c>
      <c r="R30" s="46"/>
      <c r="S30" s="46">
        <v>20</v>
      </c>
      <c r="T30" s="191"/>
      <c r="U30" s="369">
        <v>60</v>
      </c>
      <c r="V30" s="81">
        <v>25</v>
      </c>
      <c r="W30" s="81"/>
      <c r="X30" s="81">
        <v>35</v>
      </c>
      <c r="Y30" s="423"/>
      <c r="Z30" s="262">
        <v>58</v>
      </c>
      <c r="AA30" s="62">
        <v>34</v>
      </c>
      <c r="AB30" s="62">
        <v>24</v>
      </c>
      <c r="AC30" s="61"/>
      <c r="AD30" s="61"/>
      <c r="AE30" s="143"/>
      <c r="AF30" s="15"/>
    </row>
    <row r="31" spans="1:32" x14ac:dyDescent="0.2">
      <c r="A31" s="427" t="s">
        <v>177</v>
      </c>
      <c r="B31" s="428" t="s">
        <v>147</v>
      </c>
      <c r="C31" s="174">
        <v>8</v>
      </c>
      <c r="D31" s="75">
        <v>4.5999999999999996</v>
      </c>
      <c r="E31" s="75"/>
      <c r="F31" s="175"/>
      <c r="G31" s="180">
        <v>199</v>
      </c>
      <c r="H31" s="10">
        <v>41</v>
      </c>
      <c r="I31" s="69">
        <v>158</v>
      </c>
      <c r="J31" s="10">
        <v>8</v>
      </c>
      <c r="K31" s="66">
        <v>150</v>
      </c>
      <c r="L31" s="181"/>
      <c r="M31" s="323"/>
      <c r="N31" s="89"/>
      <c r="O31" s="337"/>
      <c r="P31" s="169">
        <v>40</v>
      </c>
      <c r="Q31" s="46">
        <v>20</v>
      </c>
      <c r="R31" s="46"/>
      <c r="S31" s="46">
        <v>20</v>
      </c>
      <c r="T31" s="191"/>
      <c r="U31" s="369">
        <v>60</v>
      </c>
      <c r="V31" s="81">
        <v>25</v>
      </c>
      <c r="W31" s="81"/>
      <c r="X31" s="81">
        <v>35</v>
      </c>
      <c r="Y31" s="423"/>
      <c r="Z31" s="262">
        <v>58</v>
      </c>
      <c r="AA31" s="62">
        <v>34</v>
      </c>
      <c r="AB31" s="62">
        <v>24</v>
      </c>
      <c r="AC31" s="61"/>
      <c r="AD31" s="61"/>
      <c r="AE31" s="143"/>
      <c r="AF31" s="15"/>
    </row>
    <row r="32" spans="1:32" ht="15" customHeight="1" x14ac:dyDescent="0.2">
      <c r="A32" s="427" t="s">
        <v>178</v>
      </c>
      <c r="B32" s="428" t="s">
        <v>88</v>
      </c>
      <c r="C32" s="174"/>
      <c r="D32" s="75"/>
      <c r="E32" s="78"/>
      <c r="F32" s="175">
        <v>2</v>
      </c>
      <c r="G32" s="180">
        <v>40</v>
      </c>
      <c r="H32" s="10">
        <v>8</v>
      </c>
      <c r="I32" s="69">
        <v>32</v>
      </c>
      <c r="J32" s="10">
        <v>27</v>
      </c>
      <c r="K32" s="66">
        <v>5</v>
      </c>
      <c r="L32" s="181"/>
      <c r="M32" s="323"/>
      <c r="N32" s="84"/>
      <c r="O32" s="340"/>
      <c r="P32" s="190"/>
      <c r="Q32" s="45"/>
      <c r="R32" s="45"/>
      <c r="S32" s="45"/>
      <c r="T32" s="191"/>
      <c r="U32" s="361"/>
      <c r="V32" s="56"/>
      <c r="W32" s="56"/>
      <c r="X32" s="56"/>
      <c r="Y32" s="255"/>
      <c r="Z32" s="209">
        <v>32</v>
      </c>
      <c r="AA32" s="61">
        <v>32</v>
      </c>
      <c r="AB32" s="61"/>
      <c r="AC32" s="61"/>
      <c r="AD32" s="61"/>
      <c r="AE32" s="143"/>
      <c r="AF32" s="15"/>
    </row>
    <row r="33" spans="1:32" ht="16.5" customHeight="1" x14ac:dyDescent="0.2">
      <c r="A33" s="427" t="s">
        <v>179</v>
      </c>
      <c r="B33" s="428" t="s">
        <v>87</v>
      </c>
      <c r="C33" s="174"/>
      <c r="D33" s="75">
        <v>8</v>
      </c>
      <c r="E33" s="75"/>
      <c r="F33" s="175"/>
      <c r="G33" s="180">
        <v>40</v>
      </c>
      <c r="H33" s="10">
        <v>8</v>
      </c>
      <c r="I33" s="69">
        <v>32</v>
      </c>
      <c r="J33" s="10">
        <v>27</v>
      </c>
      <c r="K33" s="66">
        <v>5</v>
      </c>
      <c r="L33" s="181"/>
      <c r="M33" s="323"/>
      <c r="N33" s="84"/>
      <c r="O33" s="340"/>
      <c r="P33" s="190"/>
      <c r="Q33" s="45"/>
      <c r="R33" s="45"/>
      <c r="S33" s="45"/>
      <c r="T33" s="191"/>
      <c r="U33" s="361"/>
      <c r="V33" s="56"/>
      <c r="W33" s="56"/>
      <c r="X33" s="56"/>
      <c r="Y33" s="255"/>
      <c r="Z33" s="209">
        <v>32</v>
      </c>
      <c r="AA33" s="61"/>
      <c r="AB33" s="61">
        <v>32</v>
      </c>
      <c r="AC33" s="61"/>
      <c r="AD33" s="61"/>
      <c r="AE33" s="143"/>
      <c r="AF33" s="15"/>
    </row>
    <row r="34" spans="1:32" ht="41.25" customHeight="1" x14ac:dyDescent="0.2">
      <c r="A34" s="424" t="s">
        <v>90</v>
      </c>
      <c r="B34" s="426" t="s">
        <v>89</v>
      </c>
      <c r="C34" s="174"/>
      <c r="D34" s="75"/>
      <c r="E34" s="75"/>
      <c r="F34" s="175"/>
      <c r="G34" s="220">
        <f>G35+G36+G37+G38</f>
        <v>76</v>
      </c>
      <c r="H34" s="9">
        <f>H35+H36+H37+H38</f>
        <v>16</v>
      </c>
      <c r="I34" s="70">
        <f>I35+I36+I37+I38</f>
        <v>60</v>
      </c>
      <c r="J34" s="9">
        <f>J35+J36+J37+J38</f>
        <v>52</v>
      </c>
      <c r="K34" s="67">
        <f>K35+K36+K37+K38</f>
        <v>8</v>
      </c>
      <c r="L34" s="221">
        <v>0</v>
      </c>
      <c r="M34" s="322"/>
      <c r="N34" s="92"/>
      <c r="O34" s="339"/>
      <c r="P34" s="346"/>
      <c r="Q34" s="294"/>
      <c r="R34" s="294"/>
      <c r="S34" s="294"/>
      <c r="T34" s="347"/>
      <c r="U34" s="362"/>
      <c r="V34" s="58"/>
      <c r="W34" s="58"/>
      <c r="X34" s="58"/>
      <c r="Y34" s="265"/>
      <c r="Z34" s="229">
        <f>Z35+Z36+Z37+Z38</f>
        <v>60</v>
      </c>
      <c r="AA34" s="65">
        <f>AA35+AA36+AA38+AA37</f>
        <v>18</v>
      </c>
      <c r="AB34" s="65">
        <f>AB35+AB36+AB37+AB38</f>
        <v>42</v>
      </c>
      <c r="AC34" s="65"/>
      <c r="AD34" s="65"/>
      <c r="AE34" s="163"/>
      <c r="AF34" s="15"/>
    </row>
    <row r="35" spans="1:32" ht="15.75" customHeight="1" x14ac:dyDescent="0.2">
      <c r="A35" s="427" t="s">
        <v>91</v>
      </c>
      <c r="B35" s="428" t="s">
        <v>157</v>
      </c>
      <c r="C35" s="174"/>
      <c r="D35" s="75"/>
      <c r="E35" s="75"/>
      <c r="F35" s="175"/>
      <c r="G35" s="180"/>
      <c r="H35" s="10"/>
      <c r="I35" s="69"/>
      <c r="J35" s="10"/>
      <c r="K35" s="66"/>
      <c r="L35" s="181"/>
      <c r="M35" s="323"/>
      <c r="N35" s="84"/>
      <c r="O35" s="340"/>
      <c r="P35" s="190"/>
      <c r="Q35" s="45"/>
      <c r="R35" s="45"/>
      <c r="S35" s="45"/>
      <c r="T35" s="191"/>
      <c r="U35" s="361"/>
      <c r="V35" s="56"/>
      <c r="W35" s="56"/>
      <c r="X35" s="56"/>
      <c r="Y35" s="255"/>
      <c r="Z35" s="209"/>
      <c r="AA35" s="61"/>
      <c r="AB35" s="61"/>
      <c r="AC35" s="61"/>
      <c r="AD35" s="61"/>
      <c r="AE35" s="143"/>
      <c r="AF35" s="15"/>
    </row>
    <row r="36" spans="1:32" x14ac:dyDescent="0.2">
      <c r="A36" s="427"/>
      <c r="B36" s="428" t="s">
        <v>92</v>
      </c>
      <c r="C36" s="174"/>
      <c r="D36" s="75"/>
      <c r="E36" s="75"/>
      <c r="F36" s="175"/>
      <c r="G36" s="180"/>
      <c r="H36" s="10"/>
      <c r="I36" s="69"/>
      <c r="J36" s="10"/>
      <c r="K36" s="66"/>
      <c r="L36" s="181"/>
      <c r="M36" s="323"/>
      <c r="N36" s="84"/>
      <c r="O36" s="340"/>
      <c r="P36" s="190"/>
      <c r="Q36" s="45"/>
      <c r="R36" s="45"/>
      <c r="S36" s="45"/>
      <c r="T36" s="191"/>
      <c r="U36" s="361"/>
      <c r="V36" s="56"/>
      <c r="W36" s="56"/>
      <c r="X36" s="56"/>
      <c r="Y36" s="255"/>
      <c r="Z36" s="209"/>
      <c r="AA36" s="61"/>
      <c r="AB36" s="61"/>
      <c r="AC36" s="61"/>
      <c r="AD36" s="61"/>
      <c r="AE36" s="143"/>
      <c r="AF36" s="15"/>
    </row>
    <row r="37" spans="1:32" x14ac:dyDescent="0.2">
      <c r="A37" s="427" t="s">
        <v>119</v>
      </c>
      <c r="B37" s="428" t="s">
        <v>205</v>
      </c>
      <c r="C37" s="174"/>
      <c r="D37" s="75"/>
      <c r="E37" s="75"/>
      <c r="F37" s="175">
        <v>8</v>
      </c>
      <c r="G37" s="180">
        <v>76</v>
      </c>
      <c r="H37" s="118">
        <v>16</v>
      </c>
      <c r="I37" s="119">
        <v>60</v>
      </c>
      <c r="J37" s="108">
        <v>52</v>
      </c>
      <c r="K37" s="295">
        <v>8</v>
      </c>
      <c r="L37" s="181"/>
      <c r="M37" s="323"/>
      <c r="N37" s="84"/>
      <c r="O37" s="340"/>
      <c r="P37" s="190"/>
      <c r="Q37" s="45"/>
      <c r="R37" s="45"/>
      <c r="S37" s="45"/>
      <c r="T37" s="191"/>
      <c r="U37" s="361"/>
      <c r="V37" s="56"/>
      <c r="W37" s="56"/>
      <c r="X37" s="56"/>
      <c r="Y37" s="255"/>
      <c r="Z37" s="209">
        <v>60</v>
      </c>
      <c r="AA37" s="61">
        <v>18</v>
      </c>
      <c r="AB37" s="61">
        <v>42</v>
      </c>
      <c r="AC37" s="61"/>
      <c r="AD37" s="61"/>
      <c r="AE37" s="143"/>
      <c r="AF37" s="15"/>
    </row>
    <row r="38" spans="1:32" ht="24" x14ac:dyDescent="0.2">
      <c r="A38" s="427"/>
      <c r="B38" s="428" t="s">
        <v>93</v>
      </c>
      <c r="C38" s="174"/>
      <c r="D38" s="75"/>
      <c r="E38" s="75"/>
      <c r="F38" s="175"/>
      <c r="G38" s="180"/>
      <c r="H38" s="10"/>
      <c r="I38" s="69"/>
      <c r="J38" s="10"/>
      <c r="K38" s="66"/>
      <c r="L38" s="181"/>
      <c r="M38" s="323"/>
      <c r="N38" s="84"/>
      <c r="O38" s="340"/>
      <c r="P38" s="190"/>
      <c r="Q38" s="45"/>
      <c r="R38" s="45"/>
      <c r="S38" s="45"/>
      <c r="T38" s="191"/>
      <c r="U38" s="361"/>
      <c r="V38" s="56"/>
      <c r="W38" s="56"/>
      <c r="X38" s="56"/>
      <c r="Y38" s="255"/>
      <c r="Z38" s="209"/>
      <c r="AA38" s="61"/>
      <c r="AB38" s="61"/>
      <c r="AC38" s="61"/>
      <c r="AD38" s="61"/>
      <c r="AE38" s="143"/>
      <c r="AF38" s="15"/>
    </row>
    <row r="39" spans="1:32" ht="29.25" customHeight="1" x14ac:dyDescent="0.2">
      <c r="A39" s="424" t="s">
        <v>24</v>
      </c>
      <c r="B39" s="426" t="s">
        <v>158</v>
      </c>
      <c r="C39" s="234"/>
      <c r="D39" s="79"/>
      <c r="E39" s="109"/>
      <c r="F39" s="235"/>
      <c r="G39" s="330">
        <f>G40+G41+G42+G43+G44</f>
        <v>360</v>
      </c>
      <c r="H39" s="296">
        <f>H40+H41+H42+H43+H44</f>
        <v>110</v>
      </c>
      <c r="I39" s="296">
        <f>I40+I41+I42+I43+I44</f>
        <v>250</v>
      </c>
      <c r="J39" s="296">
        <f>J40+J41+J42+J43+J44</f>
        <v>140</v>
      </c>
      <c r="K39" s="296">
        <f>K40+K41+K42+K43+K44</f>
        <v>110</v>
      </c>
      <c r="L39" s="331">
        <v>0</v>
      </c>
      <c r="M39" s="321"/>
      <c r="N39" s="103"/>
      <c r="O39" s="338"/>
      <c r="P39" s="345">
        <f>P40+P41+P42+P43+P44</f>
        <v>250</v>
      </c>
      <c r="Q39" s="294">
        <f>Q40+Q41+Q42+Q43+Q44</f>
        <v>100</v>
      </c>
      <c r="R39" s="294"/>
      <c r="S39" s="294">
        <f>S40+S41+S42+S43+S44</f>
        <v>150</v>
      </c>
      <c r="T39" s="170"/>
      <c r="U39" s="363"/>
      <c r="V39" s="98"/>
      <c r="W39" s="98"/>
      <c r="X39" s="98"/>
      <c r="Y39" s="259"/>
      <c r="Z39" s="261"/>
      <c r="AA39" s="99"/>
      <c r="AB39" s="99"/>
      <c r="AC39" s="61"/>
      <c r="AD39" s="61"/>
      <c r="AE39" s="143"/>
      <c r="AF39" s="15"/>
    </row>
    <row r="40" spans="1:32" ht="16.5" customHeight="1" x14ac:dyDescent="0.2">
      <c r="A40" s="427" t="s">
        <v>94</v>
      </c>
      <c r="B40" s="428" t="s">
        <v>33</v>
      </c>
      <c r="C40" s="174">
        <v>3</v>
      </c>
      <c r="D40" s="75"/>
      <c r="E40" s="76"/>
      <c r="F40" s="175"/>
      <c r="G40" s="180">
        <v>58</v>
      </c>
      <c r="H40" s="10">
        <v>18</v>
      </c>
      <c r="I40" s="69">
        <v>40</v>
      </c>
      <c r="J40" s="10">
        <v>20</v>
      </c>
      <c r="K40" s="66">
        <v>20</v>
      </c>
      <c r="L40" s="181"/>
      <c r="M40" s="323"/>
      <c r="N40" s="84"/>
      <c r="O40" s="340"/>
      <c r="P40" s="190">
        <v>40</v>
      </c>
      <c r="Q40" s="45">
        <v>40</v>
      </c>
      <c r="R40" s="45"/>
      <c r="S40" s="45"/>
      <c r="T40" s="191"/>
      <c r="U40" s="361"/>
      <c r="V40" s="56"/>
      <c r="W40" s="56"/>
      <c r="X40" s="56"/>
      <c r="Y40" s="255"/>
      <c r="Z40" s="209"/>
      <c r="AA40" s="61"/>
      <c r="AB40" s="61"/>
      <c r="AC40" s="61"/>
      <c r="AD40" s="61"/>
      <c r="AE40" s="143"/>
      <c r="AF40" s="15"/>
    </row>
    <row r="41" spans="1:32" ht="18.75" customHeight="1" x14ac:dyDescent="0.2">
      <c r="A41" s="427" t="s">
        <v>120</v>
      </c>
      <c r="B41" s="428" t="s">
        <v>159</v>
      </c>
      <c r="C41" s="174"/>
      <c r="D41" s="75"/>
      <c r="E41" s="76"/>
      <c r="F41" s="175">
        <v>4</v>
      </c>
      <c r="G41" s="180">
        <v>86</v>
      </c>
      <c r="H41" s="10">
        <v>26</v>
      </c>
      <c r="I41" s="69">
        <v>60</v>
      </c>
      <c r="J41" s="10">
        <v>30</v>
      </c>
      <c r="K41" s="66">
        <v>30</v>
      </c>
      <c r="L41" s="181"/>
      <c r="M41" s="323"/>
      <c r="N41" s="84"/>
      <c r="O41" s="340"/>
      <c r="P41" s="190">
        <v>60</v>
      </c>
      <c r="Q41" s="45">
        <v>20</v>
      </c>
      <c r="R41" s="45"/>
      <c r="S41" s="45">
        <v>40</v>
      </c>
      <c r="T41" s="191"/>
      <c r="U41" s="364"/>
      <c r="V41" s="104"/>
      <c r="W41" s="104"/>
      <c r="X41" s="56"/>
      <c r="Y41" s="255"/>
      <c r="Z41" s="209"/>
      <c r="AA41" s="61"/>
      <c r="AB41" s="61"/>
      <c r="AC41" s="61"/>
      <c r="AD41" s="61"/>
      <c r="AE41" s="143"/>
      <c r="AF41" s="15"/>
    </row>
    <row r="42" spans="1:32" ht="22.5" customHeight="1" x14ac:dyDescent="0.2">
      <c r="A42" s="427" t="s">
        <v>160</v>
      </c>
      <c r="B42" s="428" t="s">
        <v>95</v>
      </c>
      <c r="C42" s="174"/>
      <c r="D42" s="75">
        <v>4</v>
      </c>
      <c r="E42" s="75"/>
      <c r="F42" s="175"/>
      <c r="G42" s="180">
        <v>46</v>
      </c>
      <c r="H42" s="10">
        <v>14</v>
      </c>
      <c r="I42" s="69">
        <v>32</v>
      </c>
      <c r="J42" s="10">
        <v>32</v>
      </c>
      <c r="K42" s="66"/>
      <c r="L42" s="181"/>
      <c r="M42" s="324"/>
      <c r="N42" s="105"/>
      <c r="O42" s="341"/>
      <c r="P42" s="201">
        <v>32</v>
      </c>
      <c r="Q42" s="106"/>
      <c r="R42" s="106"/>
      <c r="S42" s="106">
        <v>32</v>
      </c>
      <c r="T42" s="202"/>
      <c r="U42" s="361"/>
      <c r="V42" s="56"/>
      <c r="W42" s="56"/>
      <c r="X42" s="104"/>
      <c r="Y42" s="263"/>
      <c r="Z42" s="210"/>
      <c r="AA42" s="107"/>
      <c r="AB42" s="107"/>
      <c r="AC42" s="107"/>
      <c r="AD42" s="107"/>
      <c r="AE42" s="156"/>
      <c r="AF42" s="15"/>
    </row>
    <row r="43" spans="1:32" ht="16.5" customHeight="1" thickBot="1" x14ac:dyDescent="0.25">
      <c r="A43" s="429" t="s">
        <v>180</v>
      </c>
      <c r="B43" s="428" t="s">
        <v>181</v>
      </c>
      <c r="C43" s="174"/>
      <c r="D43" s="75">
        <v>4</v>
      </c>
      <c r="E43" s="75"/>
      <c r="F43" s="175"/>
      <c r="G43" s="180">
        <v>86</v>
      </c>
      <c r="H43" s="10">
        <v>26</v>
      </c>
      <c r="I43" s="69">
        <v>60</v>
      </c>
      <c r="J43" s="10">
        <v>24</v>
      </c>
      <c r="K43" s="66">
        <v>36</v>
      </c>
      <c r="L43" s="181"/>
      <c r="M43" s="324"/>
      <c r="N43" s="105"/>
      <c r="O43" s="341"/>
      <c r="P43" s="201">
        <v>60</v>
      </c>
      <c r="Q43" s="106">
        <v>20</v>
      </c>
      <c r="R43" s="106"/>
      <c r="S43" s="106">
        <v>40</v>
      </c>
      <c r="T43" s="202"/>
      <c r="U43" s="361"/>
      <c r="V43" s="56"/>
      <c r="W43" s="56"/>
      <c r="X43" s="104"/>
      <c r="Y43" s="263"/>
      <c r="Z43" s="210"/>
      <c r="AA43" s="107"/>
      <c r="AB43" s="107"/>
      <c r="AC43" s="107"/>
      <c r="AD43" s="107"/>
      <c r="AE43" s="156"/>
      <c r="AF43" s="15"/>
    </row>
    <row r="44" spans="1:32" ht="16.5" customHeight="1" thickBot="1" x14ac:dyDescent="0.25">
      <c r="A44" s="430" t="s">
        <v>182</v>
      </c>
      <c r="B44" s="431" t="s">
        <v>183</v>
      </c>
      <c r="C44" s="178"/>
      <c r="D44" s="149">
        <v>4</v>
      </c>
      <c r="E44" s="149"/>
      <c r="F44" s="179"/>
      <c r="G44" s="182">
        <v>84</v>
      </c>
      <c r="H44" s="39">
        <v>26</v>
      </c>
      <c r="I44" s="150">
        <v>58</v>
      </c>
      <c r="J44" s="39">
        <v>34</v>
      </c>
      <c r="K44" s="151">
        <v>24</v>
      </c>
      <c r="L44" s="183"/>
      <c r="M44" s="420"/>
      <c r="N44" s="200"/>
      <c r="O44" s="422"/>
      <c r="P44" s="203">
        <v>58</v>
      </c>
      <c r="Q44" s="204">
        <v>20</v>
      </c>
      <c r="R44" s="204"/>
      <c r="S44" s="204">
        <v>38</v>
      </c>
      <c r="T44" s="205"/>
      <c r="U44" s="365"/>
      <c r="V44" s="154"/>
      <c r="W44" s="154"/>
      <c r="X44" s="207"/>
      <c r="Y44" s="264"/>
      <c r="Z44" s="211"/>
      <c r="AA44" s="157"/>
      <c r="AB44" s="157"/>
      <c r="AC44" s="157"/>
      <c r="AD44" s="157"/>
      <c r="AE44" s="212"/>
      <c r="AF44" s="15"/>
    </row>
    <row r="45" spans="1:32" ht="21" customHeight="1" x14ac:dyDescent="0.2">
      <c r="A45" s="432">
        <v>1</v>
      </c>
      <c r="B45" s="433">
        <v>2</v>
      </c>
      <c r="C45" s="386">
        <v>3</v>
      </c>
      <c r="D45" s="387">
        <v>4</v>
      </c>
      <c r="E45" s="387">
        <v>5</v>
      </c>
      <c r="F45" s="388">
        <v>6</v>
      </c>
      <c r="G45" s="389">
        <v>7</v>
      </c>
      <c r="H45" s="390">
        <v>8</v>
      </c>
      <c r="I45" s="391">
        <v>9</v>
      </c>
      <c r="J45" s="390">
        <v>10</v>
      </c>
      <c r="K45" s="392">
        <v>11</v>
      </c>
      <c r="L45" s="393">
        <v>12</v>
      </c>
      <c r="M45" s="394">
        <v>13</v>
      </c>
      <c r="N45" s="395">
        <v>14</v>
      </c>
      <c r="O45" s="396">
        <v>15</v>
      </c>
      <c r="P45" s="397">
        <v>16</v>
      </c>
      <c r="Q45" s="398">
        <v>17</v>
      </c>
      <c r="R45" s="398"/>
      <c r="S45" s="398">
        <v>19</v>
      </c>
      <c r="T45" s="168">
        <v>20</v>
      </c>
      <c r="U45" s="171">
        <v>21</v>
      </c>
      <c r="V45" s="138">
        <v>22</v>
      </c>
      <c r="W45" s="138">
        <v>23</v>
      </c>
      <c r="X45" s="138">
        <v>24</v>
      </c>
      <c r="Y45" s="381">
        <v>25</v>
      </c>
      <c r="Z45" s="399">
        <v>26</v>
      </c>
      <c r="AA45" s="383">
        <v>27</v>
      </c>
      <c r="AB45" s="382">
        <v>29</v>
      </c>
      <c r="AC45" s="383">
        <v>30</v>
      </c>
      <c r="AD45" s="383">
        <v>31</v>
      </c>
      <c r="AE45" s="383">
        <v>32</v>
      </c>
      <c r="AF45" s="15"/>
    </row>
    <row r="46" spans="1:32" ht="24" x14ac:dyDescent="0.2">
      <c r="A46" s="424" t="s">
        <v>25</v>
      </c>
      <c r="B46" s="425" t="s">
        <v>167</v>
      </c>
      <c r="C46" s="174"/>
      <c r="D46" s="75"/>
      <c r="E46" s="76"/>
      <c r="F46" s="233"/>
      <c r="G46" s="332">
        <f t="shared" ref="G46:L46" si="2">SUM(G47:G59)</f>
        <v>1156</v>
      </c>
      <c r="H46" s="297">
        <f t="shared" si="2"/>
        <v>254</v>
      </c>
      <c r="I46" s="297">
        <f t="shared" si="2"/>
        <v>902</v>
      </c>
      <c r="J46" s="297">
        <f t="shared" si="2"/>
        <v>558</v>
      </c>
      <c r="K46" s="297">
        <f t="shared" si="2"/>
        <v>328</v>
      </c>
      <c r="L46" s="333">
        <f t="shared" si="2"/>
        <v>16</v>
      </c>
      <c r="M46" s="336"/>
      <c r="N46" s="91"/>
      <c r="O46" s="243"/>
      <c r="P46" s="348">
        <f>SUM(P47:P59)</f>
        <v>262</v>
      </c>
      <c r="Q46" s="298">
        <f>SUM(Q47:Q59)</f>
        <v>105</v>
      </c>
      <c r="R46" s="298"/>
      <c r="S46" s="298">
        <f>SUM(S47:S59)</f>
        <v>157</v>
      </c>
      <c r="T46" s="349"/>
      <c r="U46" s="248">
        <f>SUM(U47:U59)</f>
        <v>394</v>
      </c>
      <c r="V46" s="57">
        <f>SUM(V47:V59)</f>
        <v>170</v>
      </c>
      <c r="W46" s="57"/>
      <c r="X46" s="57">
        <f>SUM(X47:X59)</f>
        <v>224</v>
      </c>
      <c r="Y46" s="356"/>
      <c r="Z46" s="352">
        <f>SUM(Z47:Z59)</f>
        <v>246</v>
      </c>
      <c r="AA46" s="64">
        <f>SUM(AA47:AA59)</f>
        <v>152</v>
      </c>
      <c r="AB46" s="64">
        <f>SUM(AB47:AB59)</f>
        <v>94</v>
      </c>
      <c r="AC46" s="64"/>
      <c r="AD46" s="64"/>
      <c r="AE46" s="64"/>
      <c r="AF46" s="15"/>
    </row>
    <row r="47" spans="1:32" ht="24" x14ac:dyDescent="0.2">
      <c r="A47" s="427" t="s">
        <v>96</v>
      </c>
      <c r="B47" s="428" t="s">
        <v>184</v>
      </c>
      <c r="C47" s="174"/>
      <c r="D47" s="75">
        <v>4</v>
      </c>
      <c r="E47" s="75"/>
      <c r="F47" s="175"/>
      <c r="G47" s="180">
        <v>54</v>
      </c>
      <c r="H47" s="10">
        <v>12</v>
      </c>
      <c r="I47" s="69">
        <v>42</v>
      </c>
      <c r="J47" s="10">
        <v>26</v>
      </c>
      <c r="K47" s="66">
        <v>16</v>
      </c>
      <c r="L47" s="181"/>
      <c r="M47" s="186"/>
      <c r="N47" s="84"/>
      <c r="O47" s="187"/>
      <c r="P47" s="190">
        <v>42</v>
      </c>
      <c r="Q47" s="45">
        <v>15</v>
      </c>
      <c r="R47" s="45"/>
      <c r="S47" s="45">
        <v>27</v>
      </c>
      <c r="T47" s="191"/>
      <c r="U47" s="194"/>
      <c r="V47" s="56"/>
      <c r="W47" s="56"/>
      <c r="X47" s="56"/>
      <c r="Y47" s="195"/>
      <c r="Z47" s="351"/>
      <c r="AA47" s="61"/>
      <c r="AB47" s="61"/>
      <c r="AC47" s="61"/>
      <c r="AD47" s="61"/>
      <c r="AE47" s="61"/>
      <c r="AF47" s="15"/>
    </row>
    <row r="48" spans="1:32" ht="24.75" thickBot="1" x14ac:dyDescent="0.25">
      <c r="A48" s="427" t="s">
        <v>97</v>
      </c>
      <c r="B48" s="428" t="s">
        <v>185</v>
      </c>
      <c r="C48" s="174">
        <v>4</v>
      </c>
      <c r="D48" s="75">
        <v>3</v>
      </c>
      <c r="E48" s="75"/>
      <c r="F48" s="175"/>
      <c r="G48" s="213">
        <v>128</v>
      </c>
      <c r="H48" s="26">
        <v>28</v>
      </c>
      <c r="I48" s="69">
        <v>100</v>
      </c>
      <c r="J48" s="10">
        <v>78</v>
      </c>
      <c r="K48" s="66">
        <v>22</v>
      </c>
      <c r="L48" s="181"/>
      <c r="M48" s="186"/>
      <c r="N48" s="84"/>
      <c r="O48" s="187"/>
      <c r="P48" s="190">
        <v>100</v>
      </c>
      <c r="Q48" s="45">
        <v>40</v>
      </c>
      <c r="R48" s="45"/>
      <c r="S48" s="45">
        <v>60</v>
      </c>
      <c r="T48" s="191"/>
      <c r="U48" s="194"/>
      <c r="V48" s="56"/>
      <c r="W48" s="56"/>
      <c r="X48" s="56"/>
      <c r="Y48" s="195"/>
      <c r="Z48" s="401"/>
      <c r="AA48" s="63"/>
      <c r="AB48" s="63"/>
      <c r="AC48" s="63"/>
      <c r="AD48" s="63"/>
      <c r="AE48" s="63"/>
      <c r="AF48" s="15"/>
    </row>
    <row r="49" spans="1:32" ht="24" x14ac:dyDescent="0.2">
      <c r="A49" s="427" t="s">
        <v>98</v>
      </c>
      <c r="B49" s="428" t="s">
        <v>201</v>
      </c>
      <c r="C49" s="174">
        <v>4</v>
      </c>
      <c r="D49" s="75">
        <v>3</v>
      </c>
      <c r="E49" s="75"/>
      <c r="F49" s="175"/>
      <c r="G49" s="213">
        <v>154</v>
      </c>
      <c r="H49" s="26">
        <v>34</v>
      </c>
      <c r="I49" s="69">
        <v>120</v>
      </c>
      <c r="J49" s="10">
        <v>74</v>
      </c>
      <c r="K49" s="66">
        <v>46</v>
      </c>
      <c r="L49" s="181"/>
      <c r="M49" s="186"/>
      <c r="N49" s="84"/>
      <c r="O49" s="187"/>
      <c r="P49" s="190">
        <v>120</v>
      </c>
      <c r="Q49" s="45">
        <v>50</v>
      </c>
      <c r="R49" s="45"/>
      <c r="S49" s="45">
        <v>70</v>
      </c>
      <c r="T49" s="191"/>
      <c r="U49" s="194"/>
      <c r="V49" s="56"/>
      <c r="W49" s="56"/>
      <c r="X49" s="56"/>
      <c r="Y49" s="195"/>
      <c r="Z49" s="208"/>
      <c r="AA49" s="140"/>
      <c r="AB49" s="140"/>
      <c r="AC49" s="140"/>
      <c r="AD49" s="140"/>
      <c r="AE49" s="141"/>
      <c r="AF49" s="15"/>
    </row>
    <row r="50" spans="1:32" ht="17.25" customHeight="1" x14ac:dyDescent="0.2">
      <c r="A50" s="427" t="s">
        <v>99</v>
      </c>
      <c r="B50" s="428" t="s">
        <v>186</v>
      </c>
      <c r="C50" s="174">
        <v>8</v>
      </c>
      <c r="D50" s="75"/>
      <c r="E50" s="75"/>
      <c r="F50" s="175"/>
      <c r="G50" s="213">
        <v>74</v>
      </c>
      <c r="H50" s="26">
        <v>16</v>
      </c>
      <c r="I50" s="69">
        <v>58</v>
      </c>
      <c r="J50" s="10">
        <v>46</v>
      </c>
      <c r="K50" s="66">
        <v>12</v>
      </c>
      <c r="L50" s="181"/>
      <c r="M50" s="186"/>
      <c r="N50" s="84"/>
      <c r="O50" s="187"/>
      <c r="P50" s="190"/>
      <c r="Q50" s="45"/>
      <c r="R50" s="45"/>
      <c r="S50" s="45"/>
      <c r="T50" s="191"/>
      <c r="U50" s="194"/>
      <c r="V50" s="56"/>
      <c r="W50" s="56"/>
      <c r="X50" s="56"/>
      <c r="Y50" s="195"/>
      <c r="Z50" s="209">
        <v>58</v>
      </c>
      <c r="AA50" s="61">
        <v>36</v>
      </c>
      <c r="AB50" s="61">
        <v>22</v>
      </c>
      <c r="AC50" s="61"/>
      <c r="AD50" s="61"/>
      <c r="AE50" s="143"/>
      <c r="AF50" s="15"/>
    </row>
    <row r="51" spans="1:32" ht="21.75" customHeight="1" x14ac:dyDescent="0.2">
      <c r="A51" s="427" t="s">
        <v>100</v>
      </c>
      <c r="B51" s="428" t="s">
        <v>187</v>
      </c>
      <c r="C51" s="174"/>
      <c r="D51" s="75">
        <v>6</v>
      </c>
      <c r="E51" s="75"/>
      <c r="F51" s="175"/>
      <c r="G51" s="213">
        <v>62</v>
      </c>
      <c r="H51" s="26">
        <v>14</v>
      </c>
      <c r="I51" s="69">
        <v>48</v>
      </c>
      <c r="J51" s="10">
        <v>28</v>
      </c>
      <c r="K51" s="66">
        <v>20</v>
      </c>
      <c r="L51" s="181"/>
      <c r="M51" s="186"/>
      <c r="N51" s="84"/>
      <c r="O51" s="187"/>
      <c r="P51" s="190"/>
      <c r="Q51" s="45"/>
      <c r="R51" s="45"/>
      <c r="S51" s="45"/>
      <c r="T51" s="191"/>
      <c r="U51" s="194">
        <v>48</v>
      </c>
      <c r="V51" s="56"/>
      <c r="W51" s="104"/>
      <c r="X51" s="56">
        <v>48</v>
      </c>
      <c r="Y51" s="195"/>
      <c r="Z51" s="209"/>
      <c r="AA51" s="61"/>
      <c r="AB51" s="61"/>
      <c r="AC51" s="61"/>
      <c r="AD51" s="61"/>
      <c r="AE51" s="143"/>
      <c r="AF51" s="15"/>
    </row>
    <row r="52" spans="1:32" ht="21" customHeight="1" x14ac:dyDescent="0.2">
      <c r="A52" s="427" t="s">
        <v>101</v>
      </c>
      <c r="B52" s="428" t="s">
        <v>188</v>
      </c>
      <c r="C52" s="174"/>
      <c r="D52" s="75">
        <v>6</v>
      </c>
      <c r="E52" s="75"/>
      <c r="F52" s="175"/>
      <c r="G52" s="213">
        <v>72</v>
      </c>
      <c r="H52" s="26">
        <v>16</v>
      </c>
      <c r="I52" s="69">
        <v>56</v>
      </c>
      <c r="J52" s="10">
        <v>36</v>
      </c>
      <c r="K52" s="66">
        <v>20</v>
      </c>
      <c r="L52" s="181"/>
      <c r="M52" s="186"/>
      <c r="N52" s="84"/>
      <c r="O52" s="187"/>
      <c r="P52" s="190"/>
      <c r="Q52" s="45"/>
      <c r="R52" s="45"/>
      <c r="S52" s="45"/>
      <c r="T52" s="191"/>
      <c r="U52" s="194">
        <v>56</v>
      </c>
      <c r="V52" s="56">
        <v>20</v>
      </c>
      <c r="W52" s="104"/>
      <c r="X52" s="56">
        <v>36</v>
      </c>
      <c r="Y52" s="195"/>
      <c r="Z52" s="209"/>
      <c r="AA52" s="61"/>
      <c r="AB52" s="61"/>
      <c r="AC52" s="61"/>
      <c r="AD52" s="61"/>
      <c r="AE52" s="143"/>
      <c r="AF52" s="15"/>
    </row>
    <row r="53" spans="1:32" ht="27" customHeight="1" x14ac:dyDescent="0.2">
      <c r="A53" s="427" t="s">
        <v>102</v>
      </c>
      <c r="B53" s="428" t="s">
        <v>161</v>
      </c>
      <c r="C53" s="174"/>
      <c r="D53" s="75">
        <v>7</v>
      </c>
      <c r="E53" s="75"/>
      <c r="F53" s="175"/>
      <c r="G53" s="213">
        <v>77</v>
      </c>
      <c r="H53" s="26">
        <v>17</v>
      </c>
      <c r="I53" s="69">
        <v>60</v>
      </c>
      <c r="J53" s="26">
        <v>20</v>
      </c>
      <c r="K53" s="66">
        <v>40</v>
      </c>
      <c r="L53" s="214"/>
      <c r="M53" s="186"/>
      <c r="N53" s="84"/>
      <c r="O53" s="187"/>
      <c r="P53" s="190"/>
      <c r="Q53" s="45"/>
      <c r="R53" s="45"/>
      <c r="S53" s="45"/>
      <c r="T53" s="191"/>
      <c r="U53" s="194">
        <v>30</v>
      </c>
      <c r="V53" s="56"/>
      <c r="W53" s="104"/>
      <c r="X53" s="56">
        <v>30</v>
      </c>
      <c r="Y53" s="195"/>
      <c r="Z53" s="209">
        <v>30</v>
      </c>
      <c r="AA53" s="61">
        <v>30</v>
      </c>
      <c r="AB53" s="61"/>
      <c r="AC53" s="61"/>
      <c r="AD53" s="61"/>
      <c r="AE53" s="143"/>
      <c r="AF53" s="15"/>
    </row>
    <row r="54" spans="1:32" ht="22.5" customHeight="1" x14ac:dyDescent="0.2">
      <c r="A54" s="427" t="s">
        <v>103</v>
      </c>
      <c r="B54" s="428" t="s">
        <v>189</v>
      </c>
      <c r="C54" s="174">
        <v>8</v>
      </c>
      <c r="D54" s="75">
        <v>7</v>
      </c>
      <c r="E54" s="75"/>
      <c r="F54" s="175"/>
      <c r="G54" s="213">
        <v>154</v>
      </c>
      <c r="H54" s="26">
        <v>34</v>
      </c>
      <c r="I54" s="69">
        <v>120</v>
      </c>
      <c r="J54" s="10">
        <v>60</v>
      </c>
      <c r="K54" s="66">
        <v>60</v>
      </c>
      <c r="L54" s="181"/>
      <c r="M54" s="186"/>
      <c r="N54" s="84"/>
      <c r="O54" s="187"/>
      <c r="P54" s="190"/>
      <c r="Q54" s="45"/>
      <c r="R54" s="45"/>
      <c r="S54" s="45"/>
      <c r="T54" s="191"/>
      <c r="U54" s="194">
        <v>62</v>
      </c>
      <c r="V54" s="56">
        <v>32</v>
      </c>
      <c r="W54" s="56"/>
      <c r="X54" s="56">
        <v>30</v>
      </c>
      <c r="Y54" s="195"/>
      <c r="Z54" s="209">
        <v>58</v>
      </c>
      <c r="AA54" s="61">
        <v>34</v>
      </c>
      <c r="AB54" s="61">
        <v>24</v>
      </c>
      <c r="AC54" s="61"/>
      <c r="AD54" s="61"/>
      <c r="AE54" s="143"/>
      <c r="AF54" s="15"/>
    </row>
    <row r="55" spans="1:32" ht="27" customHeight="1" x14ac:dyDescent="0.2">
      <c r="A55" s="427" t="s">
        <v>104</v>
      </c>
      <c r="B55" s="428" t="s">
        <v>105</v>
      </c>
      <c r="C55" s="174"/>
      <c r="D55" s="75">
        <v>5</v>
      </c>
      <c r="E55" s="75"/>
      <c r="F55" s="175"/>
      <c r="G55" s="213">
        <v>61</v>
      </c>
      <c r="H55" s="26">
        <v>13</v>
      </c>
      <c r="I55" s="69">
        <v>48</v>
      </c>
      <c r="J55" s="10">
        <v>38</v>
      </c>
      <c r="K55" s="66">
        <v>10</v>
      </c>
      <c r="L55" s="181"/>
      <c r="M55" s="186"/>
      <c r="N55" s="84"/>
      <c r="O55" s="187"/>
      <c r="P55" s="190"/>
      <c r="Q55" s="45"/>
      <c r="R55" s="45"/>
      <c r="S55" s="45"/>
      <c r="T55" s="191"/>
      <c r="U55" s="194">
        <v>48</v>
      </c>
      <c r="V55" s="56">
        <v>48</v>
      </c>
      <c r="W55" s="56"/>
      <c r="X55" s="56"/>
      <c r="Y55" s="195"/>
      <c r="Z55" s="209"/>
      <c r="AA55" s="61"/>
      <c r="AB55" s="61"/>
      <c r="AC55" s="61"/>
      <c r="AD55" s="61"/>
      <c r="AE55" s="143"/>
      <c r="AF55" s="15"/>
    </row>
    <row r="56" spans="1:32" x14ac:dyDescent="0.2">
      <c r="A56" s="427" t="s">
        <v>163</v>
      </c>
      <c r="B56" s="428" t="s">
        <v>106</v>
      </c>
      <c r="C56" s="174"/>
      <c r="D56" s="75">
        <v>8</v>
      </c>
      <c r="E56" s="75"/>
      <c r="F56" s="175"/>
      <c r="G56" s="213">
        <v>102</v>
      </c>
      <c r="H56" s="26">
        <v>22</v>
      </c>
      <c r="I56" s="69">
        <v>80</v>
      </c>
      <c r="J56" s="10">
        <v>30</v>
      </c>
      <c r="K56" s="66">
        <v>34</v>
      </c>
      <c r="L56" s="181">
        <v>16</v>
      </c>
      <c r="M56" s="186"/>
      <c r="N56" s="84"/>
      <c r="O56" s="187"/>
      <c r="P56" s="190"/>
      <c r="Q56" s="45"/>
      <c r="R56" s="45"/>
      <c r="S56" s="45"/>
      <c r="T56" s="191"/>
      <c r="U56" s="194">
        <v>52</v>
      </c>
      <c r="V56" s="56">
        <v>22</v>
      </c>
      <c r="W56" s="56"/>
      <c r="X56" s="56">
        <v>30</v>
      </c>
      <c r="Y56" s="195"/>
      <c r="Z56" s="209">
        <v>28</v>
      </c>
      <c r="AA56" s="61"/>
      <c r="AB56" s="61">
        <v>28</v>
      </c>
      <c r="AC56" s="61"/>
      <c r="AD56" s="61"/>
      <c r="AE56" s="143"/>
      <c r="AF56" s="15"/>
    </row>
    <row r="57" spans="1:32" ht="18.75" customHeight="1" x14ac:dyDescent="0.2">
      <c r="A57" s="427" t="s">
        <v>164</v>
      </c>
      <c r="B57" s="428" t="s">
        <v>109</v>
      </c>
      <c r="C57" s="174"/>
      <c r="D57" s="75">
        <v>8</v>
      </c>
      <c r="E57" s="75"/>
      <c r="F57" s="175"/>
      <c r="G57" s="213">
        <v>90</v>
      </c>
      <c r="H57" s="26">
        <v>20</v>
      </c>
      <c r="I57" s="69">
        <v>70</v>
      </c>
      <c r="J57" s="10">
        <v>50</v>
      </c>
      <c r="K57" s="66">
        <v>20</v>
      </c>
      <c r="L57" s="181"/>
      <c r="M57" s="186"/>
      <c r="N57" s="84"/>
      <c r="O57" s="187"/>
      <c r="P57" s="190"/>
      <c r="Q57" s="45"/>
      <c r="R57" s="45"/>
      <c r="S57" s="45"/>
      <c r="T57" s="191"/>
      <c r="U57" s="194">
        <v>30</v>
      </c>
      <c r="V57" s="56">
        <v>15</v>
      </c>
      <c r="W57" s="56"/>
      <c r="X57" s="56">
        <v>15</v>
      </c>
      <c r="Y57" s="195"/>
      <c r="Z57" s="209">
        <v>40</v>
      </c>
      <c r="AA57" s="61">
        <v>20</v>
      </c>
      <c r="AB57" s="61">
        <v>20</v>
      </c>
      <c r="AC57" s="61"/>
      <c r="AD57" s="61"/>
      <c r="AE57" s="143"/>
      <c r="AF57" s="15"/>
    </row>
    <row r="58" spans="1:32" x14ac:dyDescent="0.2">
      <c r="A58" s="427" t="s">
        <v>168</v>
      </c>
      <c r="B58" s="428" t="s">
        <v>110</v>
      </c>
      <c r="C58" s="174"/>
      <c r="D58" s="75">
        <v>6</v>
      </c>
      <c r="E58" s="75"/>
      <c r="F58" s="175"/>
      <c r="G58" s="213">
        <v>87</v>
      </c>
      <c r="H58" s="26">
        <v>19</v>
      </c>
      <c r="I58" s="69">
        <v>68</v>
      </c>
      <c r="J58" s="10">
        <v>48</v>
      </c>
      <c r="K58" s="66">
        <v>20</v>
      </c>
      <c r="L58" s="181"/>
      <c r="M58" s="186"/>
      <c r="N58" s="84"/>
      <c r="O58" s="187"/>
      <c r="P58" s="190"/>
      <c r="Q58" s="45"/>
      <c r="R58" s="45"/>
      <c r="S58" s="45"/>
      <c r="T58" s="191"/>
      <c r="U58" s="194">
        <v>68</v>
      </c>
      <c r="V58" s="56">
        <v>33</v>
      </c>
      <c r="W58" s="56"/>
      <c r="X58" s="56">
        <v>35</v>
      </c>
      <c r="Y58" s="195"/>
      <c r="Z58" s="209"/>
      <c r="AA58" s="61"/>
      <c r="AB58" s="107"/>
      <c r="AC58" s="61"/>
      <c r="AD58" s="61"/>
      <c r="AE58" s="143"/>
      <c r="AF58" s="15"/>
    </row>
    <row r="59" spans="1:32" x14ac:dyDescent="0.2">
      <c r="A59" s="427" t="s">
        <v>169</v>
      </c>
      <c r="B59" s="428" t="s">
        <v>162</v>
      </c>
      <c r="C59" s="174"/>
      <c r="D59" s="75">
        <v>7</v>
      </c>
      <c r="E59" s="75"/>
      <c r="F59" s="175"/>
      <c r="G59" s="213">
        <v>41</v>
      </c>
      <c r="H59" s="26">
        <v>9</v>
      </c>
      <c r="I59" s="69">
        <v>32</v>
      </c>
      <c r="J59" s="10">
        <v>24</v>
      </c>
      <c r="K59" s="66">
        <v>8</v>
      </c>
      <c r="L59" s="181"/>
      <c r="M59" s="186"/>
      <c r="N59" s="84"/>
      <c r="O59" s="187"/>
      <c r="P59" s="190"/>
      <c r="Q59" s="45"/>
      <c r="R59" s="45"/>
      <c r="S59" s="45"/>
      <c r="T59" s="191"/>
      <c r="U59" s="194"/>
      <c r="V59" s="56"/>
      <c r="W59" s="56"/>
      <c r="X59" s="56"/>
      <c r="Y59" s="195"/>
      <c r="Z59" s="210">
        <v>32</v>
      </c>
      <c r="AA59" s="107">
        <v>32</v>
      </c>
      <c r="AB59" s="61"/>
      <c r="AC59" s="61"/>
      <c r="AD59" s="61"/>
      <c r="AE59" s="143"/>
      <c r="AF59" s="15"/>
    </row>
    <row r="60" spans="1:32" ht="18" customHeight="1" x14ac:dyDescent="0.2">
      <c r="A60" s="426" t="s">
        <v>111</v>
      </c>
      <c r="B60" s="425" t="s">
        <v>112</v>
      </c>
      <c r="C60" s="216"/>
      <c r="D60" s="80"/>
      <c r="E60" s="76"/>
      <c r="F60" s="233"/>
      <c r="G60" s="332">
        <f t="shared" ref="G60:L60" si="3">G61+G62+G63+G64+G65+G66+G67</f>
        <v>1220</v>
      </c>
      <c r="H60" s="297">
        <f t="shared" si="3"/>
        <v>250</v>
      </c>
      <c r="I60" s="297">
        <f t="shared" si="3"/>
        <v>970</v>
      </c>
      <c r="J60" s="297">
        <f t="shared" si="3"/>
        <v>485</v>
      </c>
      <c r="K60" s="297">
        <f t="shared" si="3"/>
        <v>373</v>
      </c>
      <c r="L60" s="333">
        <f t="shared" si="3"/>
        <v>32</v>
      </c>
      <c r="M60" s="336"/>
      <c r="N60" s="91"/>
      <c r="O60" s="243"/>
      <c r="P60" s="348">
        <f>P61+P62+P63+P64+P65+P66</f>
        <v>184</v>
      </c>
      <c r="Q60" s="298">
        <f>Q61+Q62+Q63+Q64+Q65+Q66</f>
        <v>90</v>
      </c>
      <c r="R60" s="298"/>
      <c r="S60" s="298">
        <f>S61+S62+S63+S64+S65+S66</f>
        <v>94</v>
      </c>
      <c r="T60" s="349"/>
      <c r="U60" s="248">
        <f>U61+U62+U63+U64+U65+U66+U67</f>
        <v>300</v>
      </c>
      <c r="V60" s="57">
        <f>V61+V62+V63+V64+V65+V66+V67</f>
        <v>123</v>
      </c>
      <c r="W60" s="57"/>
      <c r="X60" s="57">
        <f>X61+X62+X63+X64+X65+X66+X67</f>
        <v>177</v>
      </c>
      <c r="Y60" s="356"/>
      <c r="Z60" s="266">
        <f>Z61+Z62+Z63+Z64+Z65+Z66+Z67</f>
        <v>486</v>
      </c>
      <c r="AA60" s="64">
        <f>AA61+AA62+AA63+AA64+AA65+AA66+AA67</f>
        <v>291</v>
      </c>
      <c r="AB60" s="64">
        <f>AB61+AB62+AB63+AB64+AB65+AB66+AB67</f>
        <v>195</v>
      </c>
      <c r="AC60" s="64"/>
      <c r="AD60" s="64"/>
      <c r="AE60" s="360"/>
      <c r="AF60" s="15"/>
    </row>
    <row r="61" spans="1:32" ht="24.75" customHeight="1" x14ac:dyDescent="0.2">
      <c r="A61" s="434" t="s">
        <v>113</v>
      </c>
      <c r="B61" s="428" t="s">
        <v>190</v>
      </c>
      <c r="C61" s="174">
        <v>8</v>
      </c>
      <c r="D61" s="75"/>
      <c r="E61" s="75">
        <v>6</v>
      </c>
      <c r="F61" s="175"/>
      <c r="G61" s="180">
        <v>482</v>
      </c>
      <c r="H61" s="115">
        <v>100</v>
      </c>
      <c r="I61" s="69">
        <v>382</v>
      </c>
      <c r="J61" s="10">
        <v>151</v>
      </c>
      <c r="K61" s="66">
        <v>215</v>
      </c>
      <c r="L61" s="181">
        <v>16</v>
      </c>
      <c r="M61" s="186"/>
      <c r="N61" s="84"/>
      <c r="O61" s="187"/>
      <c r="P61" s="190">
        <v>104</v>
      </c>
      <c r="Q61" s="45">
        <v>50</v>
      </c>
      <c r="R61" s="45"/>
      <c r="S61" s="45">
        <v>54</v>
      </c>
      <c r="T61" s="191"/>
      <c r="U61" s="194">
        <v>140</v>
      </c>
      <c r="V61" s="56">
        <v>65</v>
      </c>
      <c r="W61" s="56"/>
      <c r="X61" s="56">
        <v>75</v>
      </c>
      <c r="Y61" s="195"/>
      <c r="Z61" s="209">
        <v>138</v>
      </c>
      <c r="AA61" s="61">
        <v>74</v>
      </c>
      <c r="AB61" s="61">
        <v>64</v>
      </c>
      <c r="AC61" s="61"/>
      <c r="AD61" s="61"/>
      <c r="AE61" s="143"/>
      <c r="AF61" s="15"/>
    </row>
    <row r="62" spans="1:32" ht="20.25" customHeight="1" x14ac:dyDescent="0.2">
      <c r="A62" s="434" t="s">
        <v>114</v>
      </c>
      <c r="B62" s="428" t="s">
        <v>191</v>
      </c>
      <c r="C62" s="174">
        <v>6</v>
      </c>
      <c r="D62" s="75">
        <v>4</v>
      </c>
      <c r="E62" s="75">
        <v>6</v>
      </c>
      <c r="F62" s="175"/>
      <c r="G62" s="180">
        <v>121</v>
      </c>
      <c r="H62" s="115">
        <v>25</v>
      </c>
      <c r="I62" s="69">
        <v>96</v>
      </c>
      <c r="J62" s="10">
        <v>48</v>
      </c>
      <c r="K62" s="66">
        <v>32</v>
      </c>
      <c r="L62" s="181">
        <v>16</v>
      </c>
      <c r="M62" s="186"/>
      <c r="N62" s="84"/>
      <c r="O62" s="187"/>
      <c r="P62" s="190">
        <v>40</v>
      </c>
      <c r="Q62" s="45">
        <v>20</v>
      </c>
      <c r="R62" s="45"/>
      <c r="S62" s="45">
        <v>20</v>
      </c>
      <c r="T62" s="191"/>
      <c r="U62" s="194">
        <v>56</v>
      </c>
      <c r="V62" s="56">
        <v>20</v>
      </c>
      <c r="W62" s="56"/>
      <c r="X62" s="56">
        <v>36</v>
      </c>
      <c r="Y62" s="195"/>
      <c r="Z62" s="210"/>
      <c r="AA62" s="107"/>
      <c r="AB62" s="107"/>
      <c r="AC62" s="61"/>
      <c r="AD62" s="61"/>
      <c r="AE62" s="143"/>
      <c r="AF62" s="15"/>
    </row>
    <row r="63" spans="1:32" x14ac:dyDescent="0.2">
      <c r="A63" s="434" t="s">
        <v>115</v>
      </c>
      <c r="B63" s="428" t="s">
        <v>192</v>
      </c>
      <c r="C63" s="174">
        <v>8</v>
      </c>
      <c r="D63" s="75"/>
      <c r="E63" s="75"/>
      <c r="F63" s="175"/>
      <c r="G63" s="180">
        <v>88</v>
      </c>
      <c r="H63" s="115">
        <v>18</v>
      </c>
      <c r="I63" s="69">
        <v>70</v>
      </c>
      <c r="J63" s="10">
        <v>46</v>
      </c>
      <c r="K63" s="66">
        <v>24</v>
      </c>
      <c r="L63" s="181"/>
      <c r="M63" s="186"/>
      <c r="N63" s="84"/>
      <c r="O63" s="187"/>
      <c r="P63" s="190"/>
      <c r="Q63" s="45"/>
      <c r="R63" s="45"/>
      <c r="S63" s="45"/>
      <c r="T63" s="191"/>
      <c r="U63" s="194"/>
      <c r="V63" s="56"/>
      <c r="W63" s="56"/>
      <c r="X63" s="56"/>
      <c r="Y63" s="195"/>
      <c r="Z63" s="209">
        <v>70</v>
      </c>
      <c r="AA63" s="61">
        <v>40</v>
      </c>
      <c r="AB63" s="61">
        <v>30</v>
      </c>
      <c r="AC63" s="61"/>
      <c r="AD63" s="61"/>
      <c r="AE63" s="143"/>
      <c r="AF63" s="15"/>
    </row>
    <row r="64" spans="1:32" ht="26.25" customHeight="1" x14ac:dyDescent="0.2">
      <c r="A64" s="434" t="s">
        <v>116</v>
      </c>
      <c r="B64" s="428" t="s">
        <v>193</v>
      </c>
      <c r="C64" s="174">
        <v>6</v>
      </c>
      <c r="D64" s="75"/>
      <c r="E64" s="75"/>
      <c r="F64" s="175"/>
      <c r="G64" s="180">
        <v>121</v>
      </c>
      <c r="H64" s="115">
        <v>25</v>
      </c>
      <c r="I64" s="69">
        <v>96</v>
      </c>
      <c r="J64" s="10">
        <v>56</v>
      </c>
      <c r="K64" s="66">
        <v>40</v>
      </c>
      <c r="L64" s="181"/>
      <c r="M64" s="186"/>
      <c r="N64" s="84"/>
      <c r="O64" s="187"/>
      <c r="P64" s="190">
        <v>40</v>
      </c>
      <c r="Q64" s="45">
        <v>20</v>
      </c>
      <c r="R64" s="45"/>
      <c r="S64" s="45">
        <v>20</v>
      </c>
      <c r="T64" s="191"/>
      <c r="U64" s="194">
        <v>56</v>
      </c>
      <c r="V64" s="56">
        <v>22</v>
      </c>
      <c r="W64" s="56"/>
      <c r="X64" s="56">
        <v>34</v>
      </c>
      <c r="Y64" s="195"/>
      <c r="Z64" s="209"/>
      <c r="AA64" s="61"/>
      <c r="AB64" s="61"/>
      <c r="AC64" s="61"/>
      <c r="AD64" s="61"/>
      <c r="AE64" s="143"/>
      <c r="AF64" s="15"/>
    </row>
    <row r="65" spans="1:32" ht="24.75" customHeight="1" x14ac:dyDescent="0.2">
      <c r="A65" s="434" t="s">
        <v>117</v>
      </c>
      <c r="B65" s="428" t="s">
        <v>194</v>
      </c>
      <c r="C65" s="174"/>
      <c r="D65" s="75">
        <v>7</v>
      </c>
      <c r="E65" s="75"/>
      <c r="F65" s="175"/>
      <c r="G65" s="180">
        <v>55</v>
      </c>
      <c r="H65" s="115">
        <v>11</v>
      </c>
      <c r="I65" s="69">
        <v>44</v>
      </c>
      <c r="J65" s="10">
        <v>14</v>
      </c>
      <c r="K65" s="66">
        <v>30</v>
      </c>
      <c r="L65" s="181"/>
      <c r="M65" s="186"/>
      <c r="N65" s="84"/>
      <c r="O65" s="187"/>
      <c r="P65" s="190"/>
      <c r="Q65" s="45"/>
      <c r="R65" s="45"/>
      <c r="S65" s="45"/>
      <c r="T65" s="191"/>
      <c r="U65" s="194"/>
      <c r="V65" s="56"/>
      <c r="W65" s="56"/>
      <c r="X65" s="56"/>
      <c r="Y65" s="195"/>
      <c r="Z65" s="209">
        <v>44</v>
      </c>
      <c r="AA65" s="61">
        <v>44</v>
      </c>
      <c r="AB65" s="61"/>
      <c r="AC65" s="61"/>
      <c r="AD65" s="61"/>
      <c r="AE65" s="143"/>
      <c r="AF65" s="15"/>
    </row>
    <row r="66" spans="1:32" ht="25.5" customHeight="1" x14ac:dyDescent="0.2">
      <c r="A66" s="434" t="s">
        <v>195</v>
      </c>
      <c r="B66" s="428" t="s">
        <v>196</v>
      </c>
      <c r="C66" s="318"/>
      <c r="D66" s="300">
        <v>7</v>
      </c>
      <c r="E66" s="75"/>
      <c r="F66" s="175"/>
      <c r="G66" s="180">
        <v>40</v>
      </c>
      <c r="H66" s="115">
        <v>8</v>
      </c>
      <c r="I66" s="69">
        <v>32</v>
      </c>
      <c r="J66" s="108"/>
      <c r="K66" s="66">
        <v>32</v>
      </c>
      <c r="L66" s="181"/>
      <c r="M66" s="186"/>
      <c r="N66" s="84"/>
      <c r="O66" s="187"/>
      <c r="P66" s="190"/>
      <c r="Q66" s="45"/>
      <c r="R66" s="45"/>
      <c r="S66" s="45"/>
      <c r="T66" s="191"/>
      <c r="U66" s="194"/>
      <c r="V66" s="56"/>
      <c r="W66" s="56"/>
      <c r="X66" s="56"/>
      <c r="Y66" s="195"/>
      <c r="Z66" s="209">
        <v>32</v>
      </c>
      <c r="AA66" s="61"/>
      <c r="AB66" s="107">
        <v>32</v>
      </c>
      <c r="AC66" s="61"/>
      <c r="AD66" s="61"/>
      <c r="AE66" s="143"/>
      <c r="AF66" s="15"/>
    </row>
    <row r="67" spans="1:32" ht="48" x14ac:dyDescent="0.2">
      <c r="A67" s="426" t="s">
        <v>118</v>
      </c>
      <c r="B67" s="425" t="s">
        <v>206</v>
      </c>
      <c r="C67" s="174"/>
      <c r="D67" s="75"/>
      <c r="E67" s="75"/>
      <c r="F67" s="175"/>
      <c r="G67" s="334">
        <f>G68+G69+G70</f>
        <v>313</v>
      </c>
      <c r="H67" s="301">
        <f>H68+H69+H70</f>
        <v>63</v>
      </c>
      <c r="I67" s="301">
        <f>I68+I69+I70</f>
        <v>250</v>
      </c>
      <c r="J67" s="301">
        <f>J68+J69</f>
        <v>170</v>
      </c>
      <c r="K67" s="301">
        <f>K68+K69+K70</f>
        <v>0</v>
      </c>
      <c r="L67" s="214"/>
      <c r="M67" s="186"/>
      <c r="N67" s="84"/>
      <c r="O67" s="187"/>
      <c r="P67" s="346"/>
      <c r="Q67" s="294"/>
      <c r="R67" s="294"/>
      <c r="S67" s="294"/>
      <c r="T67" s="191"/>
      <c r="U67" s="228">
        <v>48</v>
      </c>
      <c r="V67" s="58">
        <v>16</v>
      </c>
      <c r="W67" s="58"/>
      <c r="X67" s="58">
        <v>32</v>
      </c>
      <c r="Y67" s="354"/>
      <c r="Z67" s="229">
        <f>Z68+Z69+Z70</f>
        <v>202</v>
      </c>
      <c r="AA67" s="65">
        <f>AA68+AA69+AA70</f>
        <v>133</v>
      </c>
      <c r="AB67" s="65">
        <f>AB68+AB69+AB70</f>
        <v>69</v>
      </c>
      <c r="AC67" s="65"/>
      <c r="AD67" s="65"/>
      <c r="AE67" s="163"/>
      <c r="AF67" s="15"/>
    </row>
    <row r="68" spans="1:32" ht="16.5" customHeight="1" x14ac:dyDescent="0.2">
      <c r="A68" s="434" t="s">
        <v>165</v>
      </c>
      <c r="B68" s="428" t="s">
        <v>197</v>
      </c>
      <c r="C68" s="174"/>
      <c r="D68" s="75">
        <v>7</v>
      </c>
      <c r="E68" s="75"/>
      <c r="F68" s="175"/>
      <c r="G68" s="180">
        <v>113</v>
      </c>
      <c r="H68" s="115">
        <v>23</v>
      </c>
      <c r="I68" s="69">
        <v>90</v>
      </c>
      <c r="J68" s="10">
        <v>90</v>
      </c>
      <c r="K68" s="66"/>
      <c r="L68" s="181"/>
      <c r="M68" s="186"/>
      <c r="N68" s="84"/>
      <c r="O68" s="187"/>
      <c r="P68" s="190"/>
      <c r="Q68" s="45"/>
      <c r="R68" s="45"/>
      <c r="S68" s="45"/>
      <c r="T68" s="191"/>
      <c r="U68" s="194">
        <v>48</v>
      </c>
      <c r="V68" s="56">
        <v>16</v>
      </c>
      <c r="W68" s="56"/>
      <c r="X68" s="56">
        <v>32</v>
      </c>
      <c r="Y68" s="195"/>
      <c r="Z68" s="209">
        <v>42</v>
      </c>
      <c r="AA68" s="61">
        <v>42</v>
      </c>
      <c r="AB68" s="61"/>
      <c r="AC68" s="61"/>
      <c r="AD68" s="61"/>
      <c r="AE68" s="143"/>
      <c r="AF68" s="15"/>
    </row>
    <row r="69" spans="1:32" x14ac:dyDescent="0.2">
      <c r="A69" s="434" t="s">
        <v>166</v>
      </c>
      <c r="B69" s="428" t="s">
        <v>198</v>
      </c>
      <c r="C69" s="174"/>
      <c r="D69" s="75">
        <v>8</v>
      </c>
      <c r="E69" s="75"/>
      <c r="F69" s="175"/>
      <c r="G69" s="180">
        <v>100</v>
      </c>
      <c r="H69" s="115">
        <v>20</v>
      </c>
      <c r="I69" s="69">
        <v>80</v>
      </c>
      <c r="J69" s="10">
        <v>80</v>
      </c>
      <c r="K69" s="66"/>
      <c r="L69" s="181"/>
      <c r="M69" s="186"/>
      <c r="N69" s="84"/>
      <c r="O69" s="187"/>
      <c r="P69" s="190"/>
      <c r="Q69" s="45"/>
      <c r="R69" s="45"/>
      <c r="S69" s="45"/>
      <c r="T69" s="191"/>
      <c r="U69" s="194"/>
      <c r="V69" s="56"/>
      <c r="W69" s="56"/>
      <c r="X69" s="56"/>
      <c r="Y69" s="195"/>
      <c r="Z69" s="209">
        <v>80</v>
      </c>
      <c r="AA69" s="61">
        <v>51</v>
      </c>
      <c r="AB69" s="61">
        <v>29</v>
      </c>
      <c r="AC69" s="61"/>
      <c r="AD69" s="61"/>
      <c r="AE69" s="143"/>
      <c r="AF69" s="15"/>
    </row>
    <row r="70" spans="1:32" s="42" customFormat="1" ht="39" customHeight="1" x14ac:dyDescent="0.2">
      <c r="A70" s="434" t="s">
        <v>171</v>
      </c>
      <c r="B70" s="425" t="s">
        <v>89</v>
      </c>
      <c r="C70" s="174"/>
      <c r="D70" s="75"/>
      <c r="E70" s="75"/>
      <c r="F70" s="175"/>
      <c r="G70" s="220">
        <v>100</v>
      </c>
      <c r="H70" s="302">
        <v>20</v>
      </c>
      <c r="I70" s="70">
        <v>80</v>
      </c>
      <c r="J70" s="9"/>
      <c r="K70" s="67"/>
      <c r="L70" s="181"/>
      <c r="M70" s="186"/>
      <c r="N70" s="84"/>
      <c r="O70" s="187"/>
      <c r="P70" s="346"/>
      <c r="Q70" s="294"/>
      <c r="R70" s="294"/>
      <c r="S70" s="294"/>
      <c r="T70" s="191"/>
      <c r="U70" s="228"/>
      <c r="V70" s="58"/>
      <c r="W70" s="58"/>
      <c r="X70" s="58"/>
      <c r="Y70" s="195"/>
      <c r="Z70" s="209">
        <v>80</v>
      </c>
      <c r="AA70" s="61">
        <v>40</v>
      </c>
      <c r="AB70" s="61">
        <v>40</v>
      </c>
      <c r="AC70" s="61"/>
      <c r="AD70" s="61"/>
      <c r="AE70" s="143"/>
      <c r="AF70" s="15"/>
    </row>
    <row r="71" spans="1:32" s="43" customFormat="1" ht="24" x14ac:dyDescent="0.2">
      <c r="A71" s="434" t="s">
        <v>172</v>
      </c>
      <c r="B71" s="428" t="s">
        <v>170</v>
      </c>
      <c r="C71" s="174"/>
      <c r="D71" s="75">
        <v>8</v>
      </c>
      <c r="E71" s="75"/>
      <c r="F71" s="175"/>
      <c r="G71" s="180">
        <v>100</v>
      </c>
      <c r="H71" s="115">
        <v>20</v>
      </c>
      <c r="I71" s="69">
        <v>80</v>
      </c>
      <c r="J71" s="10"/>
      <c r="K71" s="66"/>
      <c r="L71" s="181"/>
      <c r="M71" s="186"/>
      <c r="N71" s="84"/>
      <c r="O71" s="187"/>
      <c r="P71" s="190"/>
      <c r="Q71" s="45"/>
      <c r="R71" s="45"/>
      <c r="S71" s="45"/>
      <c r="T71" s="191"/>
      <c r="U71" s="194"/>
      <c r="V71" s="56"/>
      <c r="W71" s="56"/>
      <c r="X71" s="56"/>
      <c r="Y71" s="195"/>
      <c r="Z71" s="209">
        <v>80</v>
      </c>
      <c r="AA71" s="61">
        <v>40</v>
      </c>
      <c r="AB71" s="61">
        <v>40</v>
      </c>
      <c r="AC71" s="61"/>
      <c r="AD71" s="61"/>
      <c r="AE71" s="143"/>
      <c r="AF71" s="15"/>
    </row>
    <row r="72" spans="1:32" ht="51.75" customHeight="1" x14ac:dyDescent="0.2">
      <c r="A72" s="307" t="s">
        <v>122</v>
      </c>
      <c r="B72" s="310" t="s">
        <v>121</v>
      </c>
      <c r="C72" s="216"/>
      <c r="D72" s="75"/>
      <c r="E72" s="75"/>
      <c r="F72" s="175"/>
      <c r="G72" s="220">
        <f>SUM(G73:G73)</f>
        <v>190</v>
      </c>
      <c r="H72" s="9">
        <v>40</v>
      </c>
      <c r="I72" s="70">
        <f>SUM(I73:I73)</f>
        <v>150</v>
      </c>
      <c r="J72" s="9">
        <v>150</v>
      </c>
      <c r="K72" s="67">
        <f>SUM(K73:K73)</f>
        <v>0</v>
      </c>
      <c r="L72" s="221"/>
      <c r="M72" s="186"/>
      <c r="N72" s="84"/>
      <c r="O72" s="187"/>
      <c r="P72" s="190"/>
      <c r="Q72" s="45"/>
      <c r="R72" s="45"/>
      <c r="S72" s="45"/>
      <c r="T72" s="191"/>
      <c r="U72" s="228">
        <v>78</v>
      </c>
      <c r="V72" s="58">
        <v>33</v>
      </c>
      <c r="W72" s="58"/>
      <c r="X72" s="58">
        <v>45</v>
      </c>
      <c r="Y72" s="354"/>
      <c r="Z72" s="229">
        <v>72</v>
      </c>
      <c r="AA72" s="65">
        <v>51</v>
      </c>
      <c r="AB72" s="65">
        <v>21</v>
      </c>
      <c r="AC72" s="61"/>
      <c r="AD72" s="61"/>
      <c r="AE72" s="143"/>
      <c r="AF72" s="15"/>
    </row>
    <row r="73" spans="1:32" ht="24.75" thickBot="1" x14ac:dyDescent="0.25">
      <c r="A73" s="384" t="s">
        <v>173</v>
      </c>
      <c r="B73" s="385" t="s">
        <v>199</v>
      </c>
      <c r="C73" s="217"/>
      <c r="D73" s="149">
        <v>8</v>
      </c>
      <c r="E73" s="218"/>
      <c r="F73" s="219"/>
      <c r="G73" s="182">
        <v>190</v>
      </c>
      <c r="H73" s="39">
        <v>40</v>
      </c>
      <c r="I73" s="150">
        <v>150</v>
      </c>
      <c r="J73" s="39">
        <v>150</v>
      </c>
      <c r="K73" s="151">
        <v>0</v>
      </c>
      <c r="L73" s="222"/>
      <c r="M73" s="223"/>
      <c r="N73" s="159"/>
      <c r="O73" s="224"/>
      <c r="P73" s="225"/>
      <c r="Q73" s="226"/>
      <c r="R73" s="226"/>
      <c r="S73" s="226"/>
      <c r="T73" s="227"/>
      <c r="U73" s="196">
        <v>78</v>
      </c>
      <c r="V73" s="154">
        <v>33</v>
      </c>
      <c r="W73" s="154"/>
      <c r="X73" s="154">
        <v>45</v>
      </c>
      <c r="Y73" s="400"/>
      <c r="Z73" s="230">
        <v>72</v>
      </c>
      <c r="AA73" s="231">
        <v>51</v>
      </c>
      <c r="AB73" s="231">
        <v>21</v>
      </c>
      <c r="AC73" s="144"/>
      <c r="AD73" s="144"/>
      <c r="AE73" s="145"/>
      <c r="AF73" s="15"/>
    </row>
    <row r="74" spans="1:32" x14ac:dyDescent="0.2">
      <c r="A74" s="402" t="s">
        <v>32</v>
      </c>
      <c r="B74" s="404" t="s">
        <v>16</v>
      </c>
      <c r="C74" s="405" t="s">
        <v>17</v>
      </c>
      <c r="D74" s="406" t="s">
        <v>18</v>
      </c>
      <c r="E74" s="406" t="s">
        <v>19</v>
      </c>
      <c r="F74" s="407" t="s">
        <v>20</v>
      </c>
      <c r="G74" s="405">
        <v>7</v>
      </c>
      <c r="H74" s="406">
        <v>8</v>
      </c>
      <c r="I74" s="408">
        <v>9</v>
      </c>
      <c r="J74" s="409">
        <v>10</v>
      </c>
      <c r="K74" s="410">
        <v>11</v>
      </c>
      <c r="L74" s="411">
        <v>12</v>
      </c>
      <c r="M74" s="394">
        <v>13</v>
      </c>
      <c r="N74" s="395">
        <v>14</v>
      </c>
      <c r="O74" s="396">
        <v>15</v>
      </c>
      <c r="P74" s="397">
        <v>16</v>
      </c>
      <c r="Q74" s="398">
        <v>17</v>
      </c>
      <c r="R74" s="398">
        <v>18</v>
      </c>
      <c r="S74" s="398">
        <v>19</v>
      </c>
      <c r="T74" s="168">
        <v>20</v>
      </c>
      <c r="U74" s="171">
        <v>21</v>
      </c>
      <c r="V74" s="138">
        <v>22</v>
      </c>
      <c r="W74" s="138">
        <v>23</v>
      </c>
      <c r="X74" s="138">
        <v>24</v>
      </c>
      <c r="Y74" s="381">
        <v>25</v>
      </c>
      <c r="Z74" s="260">
        <v>26</v>
      </c>
      <c r="AA74" s="417">
        <v>27</v>
      </c>
      <c r="AB74" s="139">
        <v>29</v>
      </c>
      <c r="AC74" s="417">
        <v>30</v>
      </c>
      <c r="AD74" s="417">
        <v>31</v>
      </c>
      <c r="AE74" s="418">
        <v>32</v>
      </c>
      <c r="AF74" s="15"/>
    </row>
    <row r="75" spans="1:32" ht="26.25" customHeight="1" x14ac:dyDescent="0.2">
      <c r="A75" s="308" t="s">
        <v>123</v>
      </c>
      <c r="B75" s="311" t="s">
        <v>141</v>
      </c>
      <c r="C75" s="232"/>
      <c r="D75" s="299"/>
      <c r="E75" s="299"/>
      <c r="F75" s="319"/>
      <c r="G75" s="335"/>
      <c r="H75" s="303"/>
      <c r="I75" s="93">
        <f>P75+U75+Z75</f>
        <v>1008</v>
      </c>
      <c r="J75" s="24"/>
      <c r="K75" s="68"/>
      <c r="L75" s="239"/>
      <c r="M75" s="198"/>
      <c r="N75" s="105"/>
      <c r="O75" s="199"/>
      <c r="P75" s="348">
        <v>540</v>
      </c>
      <c r="Q75" s="304"/>
      <c r="R75" s="304">
        <v>216</v>
      </c>
      <c r="S75" s="304"/>
      <c r="T75" s="349">
        <v>324</v>
      </c>
      <c r="U75" s="416">
        <v>468</v>
      </c>
      <c r="V75" s="305"/>
      <c r="W75" s="305">
        <v>216</v>
      </c>
      <c r="X75" s="305"/>
      <c r="Y75" s="357">
        <v>252</v>
      </c>
      <c r="Z75" s="210"/>
      <c r="AA75" s="107"/>
      <c r="AB75" s="107"/>
      <c r="AC75" s="306">
        <v>72</v>
      </c>
      <c r="AD75" s="107"/>
      <c r="AE75" s="156"/>
      <c r="AF75" s="15"/>
    </row>
    <row r="76" spans="1:32" ht="38.25" customHeight="1" x14ac:dyDescent="0.2">
      <c r="A76" s="160" t="s">
        <v>125</v>
      </c>
      <c r="B76" s="312" t="s">
        <v>124</v>
      </c>
      <c r="C76" s="232"/>
      <c r="D76" s="76"/>
      <c r="E76" s="76"/>
      <c r="F76" s="233"/>
      <c r="G76" s="238"/>
      <c r="H76" s="27"/>
      <c r="I76" s="93">
        <v>540</v>
      </c>
      <c r="J76" s="24"/>
      <c r="K76" s="68"/>
      <c r="L76" s="239"/>
      <c r="M76" s="242"/>
      <c r="N76" s="91"/>
      <c r="O76" s="243"/>
      <c r="P76" s="350">
        <v>540</v>
      </c>
      <c r="Q76" s="111"/>
      <c r="R76" s="111">
        <v>216</v>
      </c>
      <c r="S76" s="111"/>
      <c r="T76" s="370">
        <v>324</v>
      </c>
      <c r="U76" s="248"/>
      <c r="V76" s="57"/>
      <c r="W76" s="57"/>
      <c r="X76" s="57"/>
      <c r="Y76" s="356"/>
      <c r="Z76" s="266"/>
      <c r="AA76" s="64"/>
      <c r="AB76" s="64"/>
      <c r="AC76" s="61"/>
      <c r="AD76" s="61"/>
      <c r="AE76" s="143"/>
      <c r="AF76" s="15"/>
    </row>
    <row r="77" spans="1:32" ht="30" customHeight="1" x14ac:dyDescent="0.2">
      <c r="A77" s="160" t="s">
        <v>126</v>
      </c>
      <c r="B77" s="312" t="s">
        <v>127</v>
      </c>
      <c r="C77" s="232"/>
      <c r="D77" s="76"/>
      <c r="E77" s="76"/>
      <c r="F77" s="233"/>
      <c r="G77" s="238"/>
      <c r="H77" s="24"/>
      <c r="I77" s="93">
        <v>468</v>
      </c>
      <c r="J77" s="24"/>
      <c r="K77" s="68"/>
      <c r="L77" s="239"/>
      <c r="M77" s="242"/>
      <c r="N77" s="91"/>
      <c r="O77" s="243"/>
      <c r="P77" s="348"/>
      <c r="Q77" s="97"/>
      <c r="R77" s="97"/>
      <c r="S77" s="97"/>
      <c r="T77" s="349"/>
      <c r="U77" s="249">
        <v>468</v>
      </c>
      <c r="V77" s="112"/>
      <c r="W77" s="112">
        <v>216</v>
      </c>
      <c r="X77" s="112"/>
      <c r="Y77" s="358">
        <v>252</v>
      </c>
      <c r="Z77" s="266"/>
      <c r="AA77" s="64"/>
      <c r="AB77" s="64"/>
      <c r="AC77" s="61"/>
      <c r="AD77" s="61"/>
      <c r="AE77" s="143"/>
      <c r="AF77" s="15"/>
    </row>
    <row r="78" spans="1:32" ht="27" customHeight="1" x14ac:dyDescent="0.2">
      <c r="A78" s="161" t="s">
        <v>140</v>
      </c>
      <c r="B78" s="311" t="s">
        <v>204</v>
      </c>
      <c r="C78" s="234"/>
      <c r="D78" s="76"/>
      <c r="E78" s="76"/>
      <c r="F78" s="233"/>
      <c r="G78" s="238"/>
      <c r="H78" s="24"/>
      <c r="I78" s="93">
        <v>72</v>
      </c>
      <c r="J78" s="101"/>
      <c r="K78" s="102"/>
      <c r="L78" s="240"/>
      <c r="M78" s="242"/>
      <c r="N78" s="91"/>
      <c r="O78" s="243"/>
      <c r="P78" s="348"/>
      <c r="Q78" s="97"/>
      <c r="R78" s="97"/>
      <c r="S78" s="97"/>
      <c r="T78" s="349"/>
      <c r="U78" s="248"/>
      <c r="V78" s="57"/>
      <c r="W78" s="57"/>
      <c r="X78" s="57"/>
      <c r="Y78" s="356"/>
      <c r="Z78" s="266"/>
      <c r="AA78" s="64"/>
      <c r="AB78" s="64"/>
      <c r="AC78" s="116">
        <v>72</v>
      </c>
      <c r="AD78" s="61"/>
      <c r="AE78" s="143"/>
      <c r="AF78" s="15"/>
    </row>
    <row r="79" spans="1:32" ht="28.5" customHeight="1" x14ac:dyDescent="0.2">
      <c r="A79" s="160"/>
      <c r="B79" s="311" t="s">
        <v>144</v>
      </c>
      <c r="C79" s="216"/>
      <c r="D79" s="79"/>
      <c r="E79" s="109"/>
      <c r="F79" s="235"/>
      <c r="G79" s="220"/>
      <c r="H79" s="9"/>
      <c r="I79" s="268">
        <f>SUM(M79+P79+U79+Z79)</f>
        <v>5256</v>
      </c>
      <c r="J79" s="9"/>
      <c r="K79" s="67"/>
      <c r="L79" s="221"/>
      <c r="M79" s="244">
        <f>SUM(M8)</f>
        <v>1404</v>
      </c>
      <c r="N79" s="92">
        <f>SUM(N8)</f>
        <v>612</v>
      </c>
      <c r="O79" s="245">
        <f>SUM(O8)</f>
        <v>792</v>
      </c>
      <c r="P79" s="346">
        <f>SUM(P25+P75)</f>
        <v>1404</v>
      </c>
      <c r="Q79" s="269">
        <f>SUM(Q25+Q75)</f>
        <v>360</v>
      </c>
      <c r="R79" s="269">
        <f>SUM(R25+R75)</f>
        <v>216</v>
      </c>
      <c r="S79" s="47">
        <f>SUM(S25+S75)</f>
        <v>504</v>
      </c>
      <c r="T79" s="347">
        <f>SUM(T25+T75)</f>
        <v>324</v>
      </c>
      <c r="U79" s="228">
        <f>SUM(U24+U75)</f>
        <v>1404</v>
      </c>
      <c r="V79" s="58">
        <f>SUM(V24+V75)</f>
        <v>396</v>
      </c>
      <c r="W79" s="58">
        <f>SUM(W24+W75)</f>
        <v>216</v>
      </c>
      <c r="X79" s="58">
        <f>SUM(X24+X75)</f>
        <v>540</v>
      </c>
      <c r="Y79" s="354">
        <f>SUM(Y24+Y77)</f>
        <v>252</v>
      </c>
      <c r="Z79" s="229">
        <f>SUM(Z24+Z75)</f>
        <v>1044</v>
      </c>
      <c r="AA79" s="65">
        <f>SUM(AA24+AA75)</f>
        <v>612</v>
      </c>
      <c r="AB79" s="65">
        <f>SUM(AB24+AB75)</f>
        <v>432</v>
      </c>
      <c r="AC79" s="65">
        <f>SUM(AC24+AC75)</f>
        <v>72</v>
      </c>
      <c r="AD79" s="65"/>
      <c r="AE79" s="163"/>
      <c r="AF79" s="15"/>
    </row>
    <row r="80" spans="1:32" ht="17.25" customHeight="1" x14ac:dyDescent="0.2">
      <c r="A80" s="161" t="s">
        <v>128</v>
      </c>
      <c r="B80" s="311" t="s">
        <v>129</v>
      </c>
      <c r="C80" s="234"/>
      <c r="D80" s="80"/>
      <c r="E80" s="80"/>
      <c r="F80" s="236"/>
      <c r="G80" s="241"/>
      <c r="H80" s="101"/>
      <c r="I80" s="70">
        <f>SUM(M80+P80+U80+Z80)</f>
        <v>288</v>
      </c>
      <c r="J80" s="101"/>
      <c r="K80" s="102"/>
      <c r="L80" s="240"/>
      <c r="M80" s="246">
        <v>72</v>
      </c>
      <c r="N80" s="103"/>
      <c r="O80" s="247"/>
      <c r="P80" s="345">
        <v>72</v>
      </c>
      <c r="Q80" s="45"/>
      <c r="R80" s="45"/>
      <c r="S80" s="45"/>
      <c r="T80" s="170"/>
      <c r="U80" s="172">
        <v>72</v>
      </c>
      <c r="V80" s="98"/>
      <c r="W80" s="98"/>
      <c r="X80" s="98"/>
      <c r="Y80" s="353"/>
      <c r="Z80" s="261">
        <v>72</v>
      </c>
      <c r="AA80" s="107"/>
      <c r="AB80" s="107"/>
      <c r="AC80" s="107"/>
      <c r="AD80" s="107"/>
      <c r="AE80" s="156"/>
      <c r="AF80" s="15"/>
    </row>
    <row r="81" spans="1:33" ht="27" customHeight="1" x14ac:dyDescent="0.2">
      <c r="A81" s="161" t="s">
        <v>143</v>
      </c>
      <c r="B81" s="311" t="s">
        <v>142</v>
      </c>
      <c r="C81" s="234"/>
      <c r="D81" s="79"/>
      <c r="E81" s="109"/>
      <c r="F81" s="235"/>
      <c r="G81" s="241"/>
      <c r="H81" s="101"/>
      <c r="I81" s="70">
        <f>SUM(M81+P81+U81+Z81)</f>
        <v>300</v>
      </c>
      <c r="J81" s="101"/>
      <c r="K81" s="102"/>
      <c r="L81" s="240"/>
      <c r="M81" s="246">
        <v>85</v>
      </c>
      <c r="N81" s="103"/>
      <c r="O81" s="247"/>
      <c r="P81" s="345">
        <v>43</v>
      </c>
      <c r="Q81" s="45"/>
      <c r="R81" s="45"/>
      <c r="S81" s="45"/>
      <c r="T81" s="170"/>
      <c r="U81" s="172">
        <v>15</v>
      </c>
      <c r="V81" s="98"/>
      <c r="W81" s="98"/>
      <c r="X81" s="98"/>
      <c r="Y81" s="353"/>
      <c r="Z81" s="261">
        <v>157</v>
      </c>
      <c r="AA81" s="99"/>
      <c r="AB81" s="99"/>
      <c r="AC81" s="61"/>
      <c r="AD81" s="61"/>
      <c r="AE81" s="143"/>
      <c r="AF81" s="15"/>
    </row>
    <row r="82" spans="1:33" ht="22.5" customHeight="1" x14ac:dyDescent="0.2">
      <c r="A82" s="161" t="s">
        <v>130</v>
      </c>
      <c r="B82" s="311" t="s">
        <v>47</v>
      </c>
      <c r="C82" s="234"/>
      <c r="D82" s="79"/>
      <c r="E82" s="109"/>
      <c r="F82" s="235"/>
      <c r="G82" s="241"/>
      <c r="H82" s="101"/>
      <c r="I82" s="70">
        <f>SUM(AD82+AE82)</f>
        <v>72</v>
      </c>
      <c r="J82" s="101"/>
      <c r="K82" s="102"/>
      <c r="L82" s="240"/>
      <c r="M82" s="198"/>
      <c r="N82" s="105"/>
      <c r="O82" s="199"/>
      <c r="P82" s="201"/>
      <c r="Q82" s="106"/>
      <c r="R82" s="106"/>
      <c r="S82" s="106"/>
      <c r="T82" s="202"/>
      <c r="U82" s="206"/>
      <c r="V82" s="104"/>
      <c r="W82" s="104"/>
      <c r="X82" s="104"/>
      <c r="Y82" s="355"/>
      <c r="Z82" s="267"/>
      <c r="AA82" s="99"/>
      <c r="AB82" s="99"/>
      <c r="AC82" s="61"/>
      <c r="AD82" s="113"/>
      <c r="AE82" s="164">
        <v>72</v>
      </c>
      <c r="AF82" s="15"/>
    </row>
    <row r="83" spans="1:33" x14ac:dyDescent="0.2">
      <c r="A83" s="161" t="s">
        <v>131</v>
      </c>
      <c r="B83" s="311" t="s">
        <v>202</v>
      </c>
      <c r="C83" s="234"/>
      <c r="D83" s="79"/>
      <c r="E83" s="109"/>
      <c r="F83" s="235"/>
      <c r="G83" s="241"/>
      <c r="H83" s="101"/>
      <c r="I83" s="70">
        <v>144</v>
      </c>
      <c r="J83" s="101"/>
      <c r="K83" s="102"/>
      <c r="L83" s="240"/>
      <c r="M83" s="246"/>
      <c r="N83" s="103"/>
      <c r="O83" s="247"/>
      <c r="P83" s="345"/>
      <c r="Q83" s="45"/>
      <c r="R83" s="45"/>
      <c r="S83" s="45"/>
      <c r="T83" s="170"/>
      <c r="U83" s="172"/>
      <c r="V83" s="98"/>
      <c r="W83" s="98"/>
      <c r="X83" s="98"/>
      <c r="Y83" s="353"/>
      <c r="Z83" s="261"/>
      <c r="AA83" s="99"/>
      <c r="AB83" s="99"/>
      <c r="AC83" s="61"/>
      <c r="AD83" s="113">
        <v>144</v>
      </c>
      <c r="AE83" s="164"/>
      <c r="AF83" s="15"/>
    </row>
    <row r="84" spans="1:33" ht="36" customHeight="1" x14ac:dyDescent="0.2">
      <c r="A84" s="161" t="s">
        <v>132</v>
      </c>
      <c r="B84" s="311" t="s">
        <v>203</v>
      </c>
      <c r="C84" s="234"/>
      <c r="D84" s="79"/>
      <c r="E84" s="109"/>
      <c r="F84" s="235"/>
      <c r="G84" s="241"/>
      <c r="H84" s="101"/>
      <c r="I84" s="70">
        <v>72</v>
      </c>
      <c r="J84" s="101"/>
      <c r="K84" s="102"/>
      <c r="L84" s="240"/>
      <c r="M84" s="246"/>
      <c r="N84" s="103"/>
      <c r="O84" s="247"/>
      <c r="P84" s="345"/>
      <c r="Q84" s="45"/>
      <c r="R84" s="45"/>
      <c r="S84" s="45"/>
      <c r="T84" s="170"/>
      <c r="U84" s="172"/>
      <c r="V84" s="98"/>
      <c r="W84" s="98"/>
      <c r="X84" s="98"/>
      <c r="Y84" s="353"/>
      <c r="Z84" s="261"/>
      <c r="AA84" s="99"/>
      <c r="AB84" s="99"/>
      <c r="AC84" s="61"/>
      <c r="AD84" s="61"/>
      <c r="AE84" s="164">
        <v>72</v>
      </c>
      <c r="AF84" s="15"/>
    </row>
    <row r="85" spans="1:33" ht="36.75" customHeight="1" thickBot="1" x14ac:dyDescent="0.25">
      <c r="A85" s="162" t="s">
        <v>133</v>
      </c>
      <c r="B85" s="313" t="s">
        <v>28</v>
      </c>
      <c r="C85" s="217"/>
      <c r="D85" s="252"/>
      <c r="E85" s="253"/>
      <c r="F85" s="254"/>
      <c r="G85" s="237"/>
      <c r="H85" s="158"/>
      <c r="I85" s="165">
        <f>SUM(M85+P85+U85+Z85)</f>
        <v>236</v>
      </c>
      <c r="J85" s="372"/>
      <c r="K85" s="166"/>
      <c r="L85" s="412"/>
      <c r="M85" s="188">
        <v>78</v>
      </c>
      <c r="N85" s="152">
        <v>34</v>
      </c>
      <c r="O85" s="189">
        <v>44</v>
      </c>
      <c r="P85" s="359">
        <v>48</v>
      </c>
      <c r="Q85" s="153">
        <v>20</v>
      </c>
      <c r="R85" s="153"/>
      <c r="S85" s="153">
        <v>28</v>
      </c>
      <c r="T85" s="192"/>
      <c r="U85" s="196">
        <v>52</v>
      </c>
      <c r="V85" s="154">
        <v>22</v>
      </c>
      <c r="W85" s="154"/>
      <c r="X85" s="154">
        <v>30</v>
      </c>
      <c r="Y85" s="197"/>
      <c r="Z85" s="215">
        <v>58</v>
      </c>
      <c r="AA85" s="144">
        <v>34</v>
      </c>
      <c r="AB85" s="144">
        <v>24</v>
      </c>
      <c r="AC85" s="144"/>
      <c r="AD85" s="144"/>
      <c r="AE85" s="145"/>
      <c r="AF85" s="15"/>
      <c r="AG85" s="8"/>
    </row>
    <row r="86" spans="1:33" ht="13.5" thickBot="1" x14ac:dyDescent="0.25">
      <c r="A86" s="28"/>
      <c r="B86" s="33" t="s">
        <v>27</v>
      </c>
      <c r="C86" s="403"/>
      <c r="D86" s="28"/>
      <c r="E86" s="28"/>
      <c r="F86" s="28"/>
      <c r="G86" s="28"/>
      <c r="H86" s="25"/>
      <c r="I86" s="114">
        <f>SUM(M86+P86+U86+Z86)</f>
        <v>6080</v>
      </c>
      <c r="J86" s="270"/>
      <c r="K86" s="379"/>
      <c r="L86" s="271"/>
      <c r="M86" s="90">
        <f>SUM(M79:M85)</f>
        <v>1639</v>
      </c>
      <c r="N86" s="90">
        <f>SUM(N85+N8)</f>
        <v>646</v>
      </c>
      <c r="O86" s="90">
        <f>SUM(O85+O8)</f>
        <v>836</v>
      </c>
      <c r="P86" s="413">
        <f>SUM(P79:P85)</f>
        <v>1567</v>
      </c>
      <c r="Q86" s="414">
        <f>SUM(Q85+Q79)</f>
        <v>380</v>
      </c>
      <c r="R86" s="414">
        <v>216</v>
      </c>
      <c r="S86" s="414">
        <f>SUM(S85+S79)</f>
        <v>532</v>
      </c>
      <c r="T86" s="415">
        <v>324</v>
      </c>
      <c r="U86" s="366">
        <f>SUM(U79:U85)</f>
        <v>1543</v>
      </c>
      <c r="V86" s="55">
        <f>SUM(V85+V79)</f>
        <v>418</v>
      </c>
      <c r="W86" s="55">
        <v>216</v>
      </c>
      <c r="X86" s="55">
        <f>SUM(X85+X79)</f>
        <v>570</v>
      </c>
      <c r="Y86" s="55">
        <v>252</v>
      </c>
      <c r="Z86" s="60">
        <f>SUM(Z79:Z85)</f>
        <v>1331</v>
      </c>
      <c r="AA86" s="60">
        <f>SUM(AA85+AA79)</f>
        <v>646</v>
      </c>
      <c r="AB86" s="60">
        <f>SUM(AB85+AB79)</f>
        <v>456</v>
      </c>
      <c r="AC86" s="60">
        <v>72</v>
      </c>
      <c r="AD86" s="60">
        <v>144</v>
      </c>
      <c r="AE86" s="60">
        <v>72</v>
      </c>
      <c r="AF86" s="15"/>
    </row>
    <row r="87" spans="1:33" x14ac:dyDescent="0.2">
      <c r="A87" s="272"/>
      <c r="B87" s="250"/>
      <c r="C87" s="1173" t="s">
        <v>27</v>
      </c>
      <c r="D87" s="1174"/>
      <c r="E87" s="1159" t="s">
        <v>134</v>
      </c>
      <c r="F87" s="1160"/>
      <c r="G87" s="1160"/>
      <c r="H87" s="1161"/>
      <c r="I87" s="146"/>
      <c r="J87" s="155"/>
      <c r="K87" s="146"/>
      <c r="L87" s="377"/>
      <c r="M87" s="184">
        <v>15</v>
      </c>
      <c r="N87" s="147">
        <v>13</v>
      </c>
      <c r="O87" s="185">
        <v>13</v>
      </c>
      <c r="P87" s="343">
        <v>15</v>
      </c>
      <c r="Q87" s="45">
        <v>13</v>
      </c>
      <c r="R87" s="45"/>
      <c r="S87" s="45">
        <v>14</v>
      </c>
      <c r="T87" s="191"/>
      <c r="U87" s="367">
        <v>16</v>
      </c>
      <c r="V87" s="148">
        <v>14</v>
      </c>
      <c r="W87" s="148"/>
      <c r="X87" s="148">
        <v>15</v>
      </c>
      <c r="Y87" s="193"/>
      <c r="Z87" s="208">
        <v>19</v>
      </c>
      <c r="AA87" s="140">
        <v>16</v>
      </c>
      <c r="AB87" s="140">
        <v>10</v>
      </c>
      <c r="AC87" s="140"/>
      <c r="AD87" s="140"/>
      <c r="AE87" s="141"/>
      <c r="AF87" s="15"/>
    </row>
    <row r="88" spans="1:33" x14ac:dyDescent="0.2">
      <c r="A88" s="30"/>
      <c r="B88" s="250"/>
      <c r="C88" s="1175"/>
      <c r="D88" s="1176"/>
      <c r="E88" s="1113" t="s">
        <v>135</v>
      </c>
      <c r="F88" s="1114"/>
      <c r="G88" s="1114"/>
      <c r="H88" s="1115"/>
      <c r="I88" s="10"/>
      <c r="J88" s="13"/>
      <c r="K88" s="10"/>
      <c r="L88" s="376"/>
      <c r="M88" s="186"/>
      <c r="N88" s="84"/>
      <c r="O88" s="187"/>
      <c r="P88" s="344"/>
      <c r="Q88" s="45"/>
      <c r="R88" s="45"/>
      <c r="S88" s="45"/>
      <c r="T88" s="191"/>
      <c r="U88" s="361">
        <v>2</v>
      </c>
      <c r="V88" s="56"/>
      <c r="W88" s="56"/>
      <c r="X88" s="56"/>
      <c r="Y88" s="195"/>
      <c r="Z88" s="209">
        <v>2</v>
      </c>
      <c r="AA88" s="61"/>
      <c r="AB88" s="61"/>
      <c r="AC88" s="61"/>
      <c r="AD88" s="61"/>
      <c r="AE88" s="143"/>
      <c r="AF88" s="15"/>
    </row>
    <row r="89" spans="1:33" x14ac:dyDescent="0.2">
      <c r="A89" s="30"/>
      <c r="B89" s="5"/>
      <c r="C89" s="1175"/>
      <c r="D89" s="1176"/>
      <c r="E89" s="1113" t="s">
        <v>136</v>
      </c>
      <c r="F89" s="1114"/>
      <c r="G89" s="1114"/>
      <c r="H89" s="1115"/>
      <c r="I89" s="10"/>
      <c r="J89" s="13"/>
      <c r="K89" s="10"/>
      <c r="L89" s="376"/>
      <c r="M89" s="186">
        <v>6</v>
      </c>
      <c r="N89" s="84"/>
      <c r="O89" s="187"/>
      <c r="P89" s="344">
        <v>5</v>
      </c>
      <c r="Q89" s="45"/>
      <c r="R89" s="45"/>
      <c r="S89" s="45"/>
      <c r="T89" s="191"/>
      <c r="U89" s="361">
        <v>2</v>
      </c>
      <c r="V89" s="56"/>
      <c r="W89" s="56"/>
      <c r="X89" s="56"/>
      <c r="Y89" s="195"/>
      <c r="Z89" s="209">
        <v>3</v>
      </c>
      <c r="AA89" s="61"/>
      <c r="AB89" s="61"/>
      <c r="AC89" s="61"/>
      <c r="AD89" s="61"/>
      <c r="AE89" s="143"/>
      <c r="AF89" s="15"/>
    </row>
    <row r="90" spans="1:33" x14ac:dyDescent="0.2">
      <c r="A90" s="30"/>
      <c r="B90" s="5"/>
      <c r="C90" s="1175"/>
      <c r="D90" s="1176"/>
      <c r="E90" s="1113" t="s">
        <v>137</v>
      </c>
      <c r="F90" s="1114"/>
      <c r="G90" s="1114"/>
      <c r="H90" s="1115"/>
      <c r="I90" s="10"/>
      <c r="J90" s="13"/>
      <c r="K90" s="10"/>
      <c r="L90" s="376"/>
      <c r="M90" s="186">
        <v>6</v>
      </c>
      <c r="N90" s="84"/>
      <c r="O90" s="187"/>
      <c r="P90" s="344">
        <v>11</v>
      </c>
      <c r="Q90" s="45"/>
      <c r="R90" s="45"/>
      <c r="S90" s="45"/>
      <c r="T90" s="191"/>
      <c r="U90" s="361">
        <v>7</v>
      </c>
      <c r="V90" s="56"/>
      <c r="W90" s="56"/>
      <c r="X90" s="56"/>
      <c r="Y90" s="195"/>
      <c r="Z90" s="209">
        <v>10</v>
      </c>
      <c r="AA90" s="61"/>
      <c r="AB90" s="61"/>
      <c r="AC90" s="61"/>
      <c r="AD90" s="61"/>
      <c r="AE90" s="143"/>
      <c r="AF90" s="15"/>
    </row>
    <row r="91" spans="1:33" ht="13.5" thickBot="1" x14ac:dyDescent="0.25">
      <c r="A91" s="30"/>
      <c r="B91" s="5"/>
      <c r="C91" s="1177"/>
      <c r="D91" s="1178"/>
      <c r="E91" s="1156" t="s">
        <v>138</v>
      </c>
      <c r="F91" s="1157"/>
      <c r="G91" s="1157"/>
      <c r="H91" s="1158"/>
      <c r="I91" s="39"/>
      <c r="J91" s="251"/>
      <c r="K91" s="10"/>
      <c r="L91" s="378"/>
      <c r="M91" s="188">
        <v>8</v>
      </c>
      <c r="N91" s="152"/>
      <c r="O91" s="189"/>
      <c r="P91" s="342">
        <v>2</v>
      </c>
      <c r="Q91" s="153"/>
      <c r="R91" s="153"/>
      <c r="S91" s="153"/>
      <c r="T91" s="192"/>
      <c r="U91" s="365"/>
      <c r="V91" s="154"/>
      <c r="W91" s="154"/>
      <c r="X91" s="154"/>
      <c r="Y91" s="197"/>
      <c r="Z91" s="215"/>
      <c r="AA91" s="144"/>
      <c r="AB91" s="144"/>
      <c r="AC91" s="144"/>
      <c r="AD91" s="144"/>
      <c r="AE91" s="145"/>
      <c r="AF91" s="15"/>
    </row>
    <row r="92" spans="1:33" x14ac:dyDescent="0.2">
      <c r="A92" s="30"/>
      <c r="B92" s="5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0"/>
      <c r="N92" s="30"/>
      <c r="O92" s="30"/>
      <c r="P92" s="22"/>
      <c r="Q92" s="30"/>
      <c r="R92" s="30"/>
      <c r="S92" s="30"/>
      <c r="T92" s="22"/>
      <c r="U92" s="22"/>
      <c r="V92" s="22"/>
      <c r="W92" s="22"/>
      <c r="X92" s="30"/>
      <c r="Y92" s="30"/>
      <c r="Z92" s="30"/>
      <c r="AA92" s="30"/>
      <c r="AB92" s="30"/>
      <c r="AC92" s="32"/>
      <c r="AD92" s="32"/>
      <c r="AE92" s="32"/>
      <c r="AF92" s="15"/>
    </row>
    <row r="93" spans="1:33" x14ac:dyDescent="0.2">
      <c r="A93" s="6"/>
      <c r="B93" s="1151" t="s">
        <v>209</v>
      </c>
      <c r="C93" s="1151"/>
      <c r="D93" s="1151"/>
      <c r="E93" s="1151"/>
      <c r="F93" s="1151"/>
      <c r="G93" s="15"/>
      <c r="H93" s="15"/>
      <c r="I93" s="15"/>
      <c r="J93" s="16"/>
      <c r="K93" s="16"/>
      <c r="L93" s="16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"/>
      <c r="AD93" s="15"/>
      <c r="AE93" s="15"/>
      <c r="AF93" s="15"/>
    </row>
    <row r="94" spans="1:33" ht="17.25" customHeight="1" x14ac:dyDescent="0.2">
      <c r="A94" s="6"/>
      <c r="B94" s="1151"/>
      <c r="C94" s="1151"/>
      <c r="D94" s="1151"/>
      <c r="E94" s="1151"/>
      <c r="F94" s="1151"/>
      <c r="G94" s="1155"/>
      <c r="H94" s="1155"/>
      <c r="I94" s="1155"/>
      <c r="J94" s="1155"/>
      <c r="K94" s="1155"/>
      <c r="L94" s="1155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"/>
      <c r="AD94" s="15"/>
      <c r="AE94" s="15"/>
      <c r="AF94" s="15"/>
    </row>
    <row r="95" spans="1:33" ht="14.25" customHeight="1" x14ac:dyDescent="0.2">
      <c r="A95" s="6"/>
      <c r="B95" s="41"/>
      <c r="C95" s="41"/>
      <c r="D95" s="41"/>
      <c r="E95" s="41"/>
      <c r="F95" s="41"/>
      <c r="G95" s="40"/>
      <c r="H95" s="40"/>
      <c r="I95" s="40"/>
      <c r="J95" s="40"/>
      <c r="K95" s="40"/>
      <c r="L95" s="40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"/>
      <c r="AD95" s="15"/>
      <c r="AE95" s="15"/>
      <c r="AF95" s="15"/>
    </row>
    <row r="96" spans="1:33" ht="14.25" customHeight="1" x14ac:dyDescent="0.2">
      <c r="A96" s="14"/>
      <c r="B96" s="1151" t="s">
        <v>210</v>
      </c>
      <c r="C96" s="1151"/>
      <c r="D96" s="1151"/>
      <c r="E96" s="1151"/>
      <c r="F96" s="1151"/>
      <c r="G96" s="15"/>
      <c r="H96" s="15"/>
      <c r="I96" s="15"/>
      <c r="J96" s="16"/>
      <c r="K96" s="16"/>
      <c r="L96" s="16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"/>
      <c r="AD96" s="15"/>
      <c r="AE96" s="15"/>
      <c r="AF96" s="15"/>
    </row>
    <row r="97" spans="1:32" ht="12.75" customHeight="1" x14ac:dyDescent="0.2">
      <c r="A97" s="14"/>
      <c r="B97" s="1151"/>
      <c r="C97" s="1151"/>
      <c r="D97" s="1151"/>
      <c r="E97" s="1151"/>
      <c r="F97" s="1151"/>
      <c r="G97" s="1155"/>
      <c r="H97" s="1155"/>
      <c r="I97" s="1155"/>
      <c r="J97" s="1155"/>
      <c r="K97" s="1155"/>
      <c r="L97" s="1155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"/>
      <c r="AD97" s="15"/>
      <c r="AE97" s="15"/>
      <c r="AF97" s="15"/>
    </row>
    <row r="98" spans="1:32" x14ac:dyDescent="0.2">
      <c r="A98" s="6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2"/>
      <c r="L99" s="12"/>
      <c r="M99" s="12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8"/>
  <sheetViews>
    <sheetView tabSelected="1" topLeftCell="A73" zoomScaleSheetLayoutView="110" workbookViewId="0">
      <selection activeCell="C84" sqref="C84:AN84"/>
    </sheetView>
  </sheetViews>
  <sheetFormatPr defaultColWidth="9.140625" defaultRowHeight="12" x14ac:dyDescent="0.2"/>
  <cols>
    <col min="1" max="1" width="0.85546875" style="546" customWidth="1"/>
    <col min="2" max="2" width="9.140625" style="546"/>
    <col min="3" max="3" width="28.85546875" style="546" customWidth="1"/>
    <col min="4" max="7" width="4.5703125" style="546" customWidth="1"/>
    <col min="8" max="8" width="7.28515625" style="546" customWidth="1"/>
    <col min="9" max="9" width="6.42578125" style="546" customWidth="1"/>
    <col min="10" max="10" width="4.5703125" style="546" customWidth="1"/>
    <col min="11" max="11" width="7.42578125" style="546" customWidth="1"/>
    <col min="12" max="12" width="4.5703125" style="546" customWidth="1"/>
    <col min="13" max="13" width="8" style="546" customWidth="1"/>
    <col min="14" max="14" width="6.7109375" style="546" customWidth="1"/>
    <col min="15" max="15" width="6.28515625" style="546" customWidth="1"/>
    <col min="16" max="17" width="4.5703125" style="546" customWidth="1"/>
    <col min="18" max="19" width="5.140625" style="546" customWidth="1"/>
    <col min="20" max="20" width="4.5703125" style="546" customWidth="1"/>
    <col min="21" max="21" width="4.5703125" style="924" customWidth="1"/>
    <col min="22" max="22" width="4.5703125" style="556" customWidth="1"/>
    <col min="23" max="47" width="4.5703125" style="546" customWidth="1"/>
    <col min="48" max="16384" width="9.140625" style="546"/>
  </cols>
  <sheetData>
    <row r="1" spans="1:50" ht="12.75" thickBot="1" x14ac:dyDescent="0.25">
      <c r="B1" s="547"/>
      <c r="C1" s="1243" t="s">
        <v>281</v>
      </c>
      <c r="D1" s="1244"/>
      <c r="E1" s="1244"/>
      <c r="F1" s="1244"/>
      <c r="G1" s="1244"/>
      <c r="H1" s="1245"/>
      <c r="I1" s="1244"/>
      <c r="J1" s="1244"/>
      <c r="K1" s="1244"/>
      <c r="L1" s="1244"/>
      <c r="M1" s="1244"/>
      <c r="N1" s="1244"/>
      <c r="O1" s="1244"/>
      <c r="P1" s="1244"/>
      <c r="Q1" s="1244"/>
      <c r="R1" s="1244"/>
      <c r="S1" s="1244"/>
      <c r="T1" s="1244"/>
      <c r="U1" s="1244"/>
      <c r="V1" s="1244"/>
      <c r="W1" s="1244"/>
      <c r="X1" s="1244"/>
      <c r="Y1" s="1244"/>
      <c r="Z1" s="1244"/>
      <c r="AA1" s="1244"/>
      <c r="AB1" s="1244"/>
      <c r="AC1" s="1244"/>
      <c r="AD1" s="1244"/>
      <c r="AE1" s="1244"/>
      <c r="AF1" s="1244"/>
      <c r="AG1" s="1244"/>
      <c r="AH1" s="1244"/>
      <c r="AI1" s="1244"/>
      <c r="AJ1" s="1244"/>
      <c r="AK1" s="1244"/>
      <c r="AL1" s="1244"/>
      <c r="AM1" s="1244"/>
      <c r="AN1" s="1244"/>
      <c r="AO1" s="1244"/>
      <c r="AP1" s="1244"/>
      <c r="AQ1" s="1244"/>
      <c r="AR1" s="1244"/>
      <c r="AS1" s="1244"/>
      <c r="AT1" s="1244"/>
      <c r="AU1" s="1244"/>
    </row>
    <row r="2" spans="1:50" ht="38.25" customHeight="1" thickBot="1" x14ac:dyDescent="0.25">
      <c r="B2" s="1208" t="s">
        <v>1</v>
      </c>
      <c r="C2" s="1246" t="s">
        <v>343</v>
      </c>
      <c r="D2" s="1184" t="s">
        <v>207</v>
      </c>
      <c r="E2" s="1185"/>
      <c r="F2" s="1185"/>
      <c r="G2" s="1259"/>
      <c r="H2" s="1189" t="s">
        <v>342</v>
      </c>
      <c r="I2" s="1203" t="s">
        <v>350</v>
      </c>
      <c r="J2" s="1189" t="s">
        <v>235</v>
      </c>
      <c r="K2" s="1184" t="s">
        <v>244</v>
      </c>
      <c r="L2" s="1185"/>
      <c r="M2" s="1185"/>
      <c r="N2" s="1185"/>
      <c r="O2" s="1185"/>
      <c r="P2" s="1185"/>
      <c r="Q2" s="1186"/>
      <c r="R2" s="1184" t="s">
        <v>246</v>
      </c>
      <c r="S2" s="1185"/>
      <c r="T2" s="1256"/>
      <c r="U2" s="1256"/>
      <c r="V2" s="1256"/>
      <c r="W2" s="1256"/>
      <c r="X2" s="1256"/>
      <c r="Y2" s="1256"/>
      <c r="Z2" s="1256"/>
      <c r="AA2" s="1256"/>
      <c r="AB2" s="1256"/>
      <c r="AC2" s="1256"/>
      <c r="AD2" s="1256"/>
      <c r="AE2" s="1256"/>
      <c r="AF2" s="1256"/>
      <c r="AG2" s="1256"/>
      <c r="AH2" s="1256"/>
      <c r="AI2" s="1256"/>
      <c r="AJ2" s="1256"/>
      <c r="AK2" s="1256"/>
      <c r="AL2" s="1256"/>
      <c r="AM2" s="1256"/>
      <c r="AN2" s="1256"/>
      <c r="AO2" s="1256"/>
      <c r="AP2" s="1256"/>
      <c r="AQ2" s="1256"/>
      <c r="AR2" s="1256"/>
      <c r="AS2" s="1256"/>
      <c r="AT2" s="1256"/>
      <c r="AU2" s="1257"/>
    </row>
    <row r="3" spans="1:50" ht="26.25" customHeight="1" thickBot="1" x14ac:dyDescent="0.25">
      <c r="B3" s="1209"/>
      <c r="C3" s="1247"/>
      <c r="D3" s="1249" t="s">
        <v>233</v>
      </c>
      <c r="E3" s="1189" t="s">
        <v>333</v>
      </c>
      <c r="F3" s="1249" t="s">
        <v>234</v>
      </c>
      <c r="G3" s="1203" t="s">
        <v>129</v>
      </c>
      <c r="H3" s="1260"/>
      <c r="I3" s="1206"/>
      <c r="J3" s="1190"/>
      <c r="K3" s="1189" t="s">
        <v>236</v>
      </c>
      <c r="L3" s="1189" t="s">
        <v>237</v>
      </c>
      <c r="M3" s="1184" t="s">
        <v>238</v>
      </c>
      <c r="N3" s="1232"/>
      <c r="O3" s="1232"/>
      <c r="P3" s="1232"/>
      <c r="Q3" s="1232"/>
      <c r="R3" s="1237" t="s">
        <v>7</v>
      </c>
      <c r="S3" s="1216"/>
      <c r="T3" s="1256"/>
      <c r="U3" s="1256"/>
      <c r="V3" s="1256"/>
      <c r="W3" s="1257"/>
      <c r="X3" s="1237" t="s">
        <v>8</v>
      </c>
      <c r="Y3" s="1216"/>
      <c r="Z3" s="1216"/>
      <c r="AA3" s="1216"/>
      <c r="AB3" s="1216"/>
      <c r="AC3" s="1216"/>
      <c r="AD3" s="1216"/>
      <c r="AE3" s="1238"/>
      <c r="AF3" s="1216" t="s">
        <v>9</v>
      </c>
      <c r="AG3" s="1216"/>
      <c r="AH3" s="1216"/>
      <c r="AI3" s="1216"/>
      <c r="AJ3" s="1216"/>
      <c r="AK3" s="1216"/>
      <c r="AL3" s="1216"/>
      <c r="AM3" s="1217"/>
      <c r="AN3" s="1214" t="s">
        <v>10</v>
      </c>
      <c r="AO3" s="1215"/>
      <c r="AP3" s="1215"/>
      <c r="AQ3" s="1215"/>
      <c r="AR3" s="1216"/>
      <c r="AS3" s="1216"/>
      <c r="AT3" s="1216"/>
      <c r="AU3" s="1217"/>
    </row>
    <row r="4" spans="1:50" ht="18.75" customHeight="1" x14ac:dyDescent="0.2">
      <c r="B4" s="1209"/>
      <c r="C4" s="1247"/>
      <c r="D4" s="1250"/>
      <c r="E4" s="1190"/>
      <c r="F4" s="1250"/>
      <c r="G4" s="1204"/>
      <c r="H4" s="1260"/>
      <c r="I4" s="1206"/>
      <c r="J4" s="1190"/>
      <c r="K4" s="1190"/>
      <c r="L4" s="1190"/>
      <c r="M4" s="1211" t="s">
        <v>239</v>
      </c>
      <c r="N4" s="1200" t="s">
        <v>240</v>
      </c>
      <c r="O4" s="1200"/>
      <c r="P4" s="1200"/>
      <c r="Q4" s="1201"/>
      <c r="R4" s="1214">
        <v>1</v>
      </c>
      <c r="S4" s="1215"/>
      <c r="T4" s="1236"/>
      <c r="U4" s="1233">
        <v>2</v>
      </c>
      <c r="V4" s="1221"/>
      <c r="W4" s="1234"/>
      <c r="X4" s="1233">
        <v>3</v>
      </c>
      <c r="Y4" s="1222"/>
      <c r="Z4" s="1222"/>
      <c r="AA4" s="1234"/>
      <c r="AB4" s="1221">
        <v>4</v>
      </c>
      <c r="AC4" s="1221"/>
      <c r="AD4" s="1221"/>
      <c r="AE4" s="1234"/>
      <c r="AF4" s="1221">
        <v>5</v>
      </c>
      <c r="AG4" s="1222"/>
      <c r="AH4" s="1222"/>
      <c r="AI4" s="1234"/>
      <c r="AJ4" s="1221">
        <v>6</v>
      </c>
      <c r="AK4" s="1221"/>
      <c r="AL4" s="1221"/>
      <c r="AM4" s="1222"/>
      <c r="AN4" s="1233">
        <v>7</v>
      </c>
      <c r="AO4" s="1221"/>
      <c r="AP4" s="1221"/>
      <c r="AQ4" s="1258"/>
      <c r="AR4" s="1221">
        <v>8</v>
      </c>
      <c r="AS4" s="1221"/>
      <c r="AT4" s="1221"/>
      <c r="AU4" s="1234"/>
    </row>
    <row r="5" spans="1:50" ht="19.5" customHeight="1" thickBot="1" x14ac:dyDescent="0.25">
      <c r="B5" s="1209"/>
      <c r="C5" s="1247"/>
      <c r="D5" s="1250"/>
      <c r="E5" s="1190"/>
      <c r="F5" s="1250"/>
      <c r="G5" s="1204"/>
      <c r="H5" s="1260"/>
      <c r="I5" s="1206"/>
      <c r="J5" s="1190"/>
      <c r="K5" s="1190"/>
      <c r="L5" s="1190"/>
      <c r="M5" s="1212"/>
      <c r="N5" s="1202" t="s">
        <v>241</v>
      </c>
      <c r="O5" s="1202" t="s">
        <v>242</v>
      </c>
      <c r="P5" s="1252" t="s">
        <v>385</v>
      </c>
      <c r="Q5" s="1235" t="s">
        <v>243</v>
      </c>
      <c r="R5" s="1254" t="s">
        <v>245</v>
      </c>
      <c r="S5" s="1255"/>
      <c r="T5" s="1220"/>
      <c r="U5" s="1218" t="s">
        <v>245</v>
      </c>
      <c r="V5" s="1223"/>
      <c r="W5" s="1220"/>
      <c r="X5" s="1218" t="s">
        <v>245</v>
      </c>
      <c r="Y5" s="1219"/>
      <c r="Z5" s="1219"/>
      <c r="AA5" s="1220"/>
      <c r="AB5" s="1223" t="s">
        <v>245</v>
      </c>
      <c r="AC5" s="1223"/>
      <c r="AD5" s="1223"/>
      <c r="AE5" s="1220"/>
      <c r="AF5" s="1223" t="s">
        <v>245</v>
      </c>
      <c r="AG5" s="1219"/>
      <c r="AH5" s="1219"/>
      <c r="AI5" s="1220"/>
      <c r="AJ5" s="1223" t="s">
        <v>245</v>
      </c>
      <c r="AK5" s="1223"/>
      <c r="AL5" s="1223"/>
      <c r="AM5" s="1219"/>
      <c r="AN5" s="1218" t="s">
        <v>245</v>
      </c>
      <c r="AO5" s="1219"/>
      <c r="AP5" s="1219"/>
      <c r="AQ5" s="1220"/>
      <c r="AR5" s="1223" t="s">
        <v>245</v>
      </c>
      <c r="AS5" s="1223"/>
      <c r="AT5" s="1223"/>
      <c r="AU5" s="1220"/>
    </row>
    <row r="6" spans="1:50" ht="124.5" customHeight="1" thickBot="1" x14ac:dyDescent="0.25">
      <c r="B6" s="1210"/>
      <c r="C6" s="1248"/>
      <c r="D6" s="1251"/>
      <c r="E6" s="1191"/>
      <c r="F6" s="1251"/>
      <c r="G6" s="1205"/>
      <c r="H6" s="1261"/>
      <c r="I6" s="1207"/>
      <c r="J6" s="1191"/>
      <c r="K6" s="1191"/>
      <c r="L6" s="1191"/>
      <c r="M6" s="1213"/>
      <c r="N6" s="1202"/>
      <c r="O6" s="1202"/>
      <c r="P6" s="1253"/>
      <c r="Q6" s="1235"/>
      <c r="R6" s="790" t="s">
        <v>352</v>
      </c>
      <c r="S6" s="791" t="s">
        <v>368</v>
      </c>
      <c r="T6" s="792" t="s">
        <v>369</v>
      </c>
      <c r="U6" s="790" t="s">
        <v>353</v>
      </c>
      <c r="V6" s="791" t="s">
        <v>368</v>
      </c>
      <c r="W6" s="792" t="s">
        <v>369</v>
      </c>
      <c r="X6" s="793" t="s">
        <v>355</v>
      </c>
      <c r="Y6" s="790" t="s">
        <v>237</v>
      </c>
      <c r="Z6" s="791" t="s">
        <v>368</v>
      </c>
      <c r="AA6" s="794" t="s">
        <v>369</v>
      </c>
      <c r="AB6" s="795" t="s">
        <v>356</v>
      </c>
      <c r="AC6" s="790" t="s">
        <v>237</v>
      </c>
      <c r="AD6" s="791" t="s">
        <v>368</v>
      </c>
      <c r="AE6" s="794" t="s">
        <v>369</v>
      </c>
      <c r="AF6" s="796" t="s">
        <v>357</v>
      </c>
      <c r="AG6" s="790" t="s">
        <v>237</v>
      </c>
      <c r="AH6" s="791" t="s">
        <v>368</v>
      </c>
      <c r="AI6" s="792" t="s">
        <v>369</v>
      </c>
      <c r="AJ6" s="796" t="s">
        <v>358</v>
      </c>
      <c r="AK6" s="790" t="s">
        <v>237</v>
      </c>
      <c r="AL6" s="791" t="s">
        <v>368</v>
      </c>
      <c r="AM6" s="792" t="s">
        <v>369</v>
      </c>
      <c r="AN6" s="797" t="s">
        <v>359</v>
      </c>
      <c r="AO6" s="790" t="s">
        <v>237</v>
      </c>
      <c r="AP6" s="791" t="s">
        <v>368</v>
      </c>
      <c r="AQ6" s="792" t="s">
        <v>369</v>
      </c>
      <c r="AR6" s="790" t="s">
        <v>362</v>
      </c>
      <c r="AS6" s="790" t="s">
        <v>237</v>
      </c>
      <c r="AT6" s="791" t="s">
        <v>368</v>
      </c>
      <c r="AU6" s="794" t="s">
        <v>369</v>
      </c>
      <c r="AX6" s="548"/>
    </row>
    <row r="7" spans="1:50" ht="12.75" customHeight="1" thickBot="1" x14ac:dyDescent="0.25">
      <c r="B7" s="549">
        <v>1</v>
      </c>
      <c r="C7" s="550">
        <v>2</v>
      </c>
      <c r="D7" s="549">
        <v>3</v>
      </c>
      <c r="E7" s="550">
        <v>4</v>
      </c>
      <c r="F7" s="549">
        <v>5</v>
      </c>
      <c r="G7" s="550">
        <v>6</v>
      </c>
      <c r="H7" s="549">
        <v>7</v>
      </c>
      <c r="I7" s="550">
        <v>8</v>
      </c>
      <c r="J7" s="549">
        <v>9</v>
      </c>
      <c r="K7" s="550">
        <v>10</v>
      </c>
      <c r="L7" s="549">
        <v>11</v>
      </c>
      <c r="M7" s="550">
        <v>12</v>
      </c>
      <c r="N7" s="798">
        <v>13</v>
      </c>
      <c r="O7" s="550">
        <v>14</v>
      </c>
      <c r="P7" s="686"/>
      <c r="Q7" s="696">
        <v>15</v>
      </c>
      <c r="R7" s="799">
        <v>16</v>
      </c>
      <c r="S7" s="550"/>
      <c r="T7" s="549">
        <v>17</v>
      </c>
      <c r="U7" s="550">
        <v>18</v>
      </c>
      <c r="V7" s="550"/>
      <c r="W7" s="549">
        <v>19</v>
      </c>
      <c r="X7" s="550">
        <v>20</v>
      </c>
      <c r="Y7" s="549">
        <v>21</v>
      </c>
      <c r="Z7" s="696"/>
      <c r="AA7" s="550">
        <v>22</v>
      </c>
      <c r="AB7" s="549">
        <v>23</v>
      </c>
      <c r="AC7" s="550">
        <v>24</v>
      </c>
      <c r="AD7" s="550"/>
      <c r="AE7" s="549">
        <v>25</v>
      </c>
      <c r="AF7" s="550">
        <v>26</v>
      </c>
      <c r="AG7" s="549">
        <v>27</v>
      </c>
      <c r="AH7" s="696"/>
      <c r="AI7" s="550">
        <v>28</v>
      </c>
      <c r="AJ7" s="549">
        <v>29</v>
      </c>
      <c r="AK7" s="550">
        <v>30</v>
      </c>
      <c r="AL7" s="550"/>
      <c r="AM7" s="549">
        <v>31</v>
      </c>
      <c r="AN7" s="550">
        <v>32</v>
      </c>
      <c r="AO7" s="549">
        <v>33</v>
      </c>
      <c r="AP7" s="696"/>
      <c r="AQ7" s="550">
        <v>34</v>
      </c>
      <c r="AR7" s="549">
        <v>35</v>
      </c>
      <c r="AS7" s="550">
        <v>36</v>
      </c>
      <c r="AT7" s="550"/>
      <c r="AU7" s="549">
        <v>37</v>
      </c>
    </row>
    <row r="8" spans="1:50" ht="27" customHeight="1" thickBot="1" x14ac:dyDescent="0.25">
      <c r="B8" s="800" t="s">
        <v>338</v>
      </c>
      <c r="C8" s="801" t="s">
        <v>377</v>
      </c>
      <c r="D8" s="549">
        <f>D9+D21+D24</f>
        <v>2</v>
      </c>
      <c r="E8" s="553">
        <f>E9+E21+E24</f>
        <v>19</v>
      </c>
      <c r="F8" s="553">
        <f t="shared" ref="F8" si="0">F9+F21+F24</f>
        <v>0</v>
      </c>
      <c r="G8" s="553">
        <f t="shared" ref="G8" si="1">G9+G21+G24</f>
        <v>32</v>
      </c>
      <c r="H8" s="553">
        <f t="shared" ref="H8" si="2">H9+H21+H24</f>
        <v>1476</v>
      </c>
      <c r="I8" s="553">
        <f t="shared" ref="I8" si="3">I9+I21+I24</f>
        <v>0</v>
      </c>
      <c r="J8" s="553">
        <f t="shared" ref="J8" si="4">J9+J21+J24</f>
        <v>0</v>
      </c>
      <c r="K8" s="553">
        <f t="shared" ref="K8" si="5">K9+K21+K24</f>
        <v>1272</v>
      </c>
      <c r="L8" s="553">
        <f t="shared" ref="L8" si="6">L9+L21+L24</f>
        <v>0</v>
      </c>
      <c r="M8" s="553">
        <f t="shared" ref="M8" si="7">M9+M21+M24</f>
        <v>1272</v>
      </c>
      <c r="N8" s="553">
        <f t="shared" ref="N8" si="8">N9+N21+N24</f>
        <v>572</v>
      </c>
      <c r="O8" s="553">
        <f>O9+O21+O24</f>
        <v>456</v>
      </c>
      <c r="P8" s="553">
        <f t="shared" ref="P8" si="9">P9+P21+P24</f>
        <v>188</v>
      </c>
      <c r="Q8" s="553">
        <f t="shared" ref="Q8" si="10">Q9+Q21+Q24</f>
        <v>0</v>
      </c>
      <c r="R8" s="553">
        <f t="shared" ref="R8" si="11">R9+R21+R24</f>
        <v>604</v>
      </c>
      <c r="S8" s="553">
        <f t="shared" ref="S8" si="12">S9+S21+S24</f>
        <v>5</v>
      </c>
      <c r="T8" s="553">
        <f t="shared" ref="T8" si="13">T9+T21+T24</f>
        <v>3</v>
      </c>
      <c r="U8" s="553">
        <f t="shared" ref="U8" si="14">U9+U21+U24</f>
        <v>832</v>
      </c>
      <c r="V8" s="553">
        <f t="shared" ref="V8" si="15">V9+V21+V24</f>
        <v>23</v>
      </c>
      <c r="W8" s="553">
        <f>W9+W21+W24</f>
        <v>9</v>
      </c>
      <c r="X8" s="553"/>
      <c r="Y8" s="553"/>
      <c r="Z8" s="553"/>
      <c r="AA8" s="553"/>
      <c r="AB8" s="553"/>
      <c r="AC8" s="553"/>
      <c r="AD8" s="553"/>
      <c r="AE8" s="549"/>
      <c r="AF8" s="554"/>
      <c r="AG8" s="549"/>
      <c r="AH8" s="553"/>
      <c r="AI8" s="549"/>
      <c r="AJ8" s="553"/>
      <c r="AK8" s="553"/>
      <c r="AL8" s="553"/>
      <c r="AM8" s="549"/>
      <c r="AN8" s="552"/>
      <c r="AO8" s="553"/>
      <c r="AP8" s="553"/>
      <c r="AQ8" s="553"/>
      <c r="AR8" s="549"/>
      <c r="AS8" s="549"/>
      <c r="AT8" s="552"/>
      <c r="AU8" s="549"/>
    </row>
    <row r="9" spans="1:50" ht="27.75" customHeight="1" thickBot="1" x14ac:dyDescent="0.25">
      <c r="B9" s="802" t="s">
        <v>322</v>
      </c>
      <c r="C9" s="803" t="s">
        <v>378</v>
      </c>
      <c r="D9" s="553">
        <v>1</v>
      </c>
      <c r="E9" s="549">
        <f t="shared" ref="E9:Q9" si="16">SUM(E10:E20)</f>
        <v>17</v>
      </c>
      <c r="F9" s="554">
        <f t="shared" si="16"/>
        <v>0</v>
      </c>
      <c r="G9" s="549">
        <f t="shared" si="16"/>
        <v>16</v>
      </c>
      <c r="H9" s="549">
        <f t="shared" si="16"/>
        <v>924</v>
      </c>
      <c r="I9" s="549">
        <f t="shared" si="16"/>
        <v>0</v>
      </c>
      <c r="J9" s="549">
        <f t="shared" si="16"/>
        <v>0</v>
      </c>
      <c r="K9" s="759">
        <f t="shared" si="16"/>
        <v>908</v>
      </c>
      <c r="L9" s="554">
        <f t="shared" si="16"/>
        <v>0</v>
      </c>
      <c r="M9" s="554">
        <f t="shared" si="16"/>
        <v>908</v>
      </c>
      <c r="N9" s="549">
        <f t="shared" si="16"/>
        <v>354</v>
      </c>
      <c r="O9" s="549">
        <f t="shared" si="16"/>
        <v>366</v>
      </c>
      <c r="P9" s="549">
        <f t="shared" si="16"/>
        <v>188</v>
      </c>
      <c r="Q9" s="553">
        <f t="shared" si="16"/>
        <v>0</v>
      </c>
      <c r="R9" s="553">
        <f>SUM(R10:R20)</f>
        <v>458</v>
      </c>
      <c r="S9" s="549">
        <f t="shared" ref="S9" si="17">SUM(S10:S20)</f>
        <v>5</v>
      </c>
      <c r="T9" s="554">
        <f t="shared" ref="T9" si="18">SUM(T10:T20)</f>
        <v>3</v>
      </c>
      <c r="U9" s="549">
        <f t="shared" ref="U9" si="19">SUM(U10:U20)</f>
        <v>442</v>
      </c>
      <c r="V9" s="549">
        <f t="shared" ref="V9" si="20">SUM(V10:V20)</f>
        <v>12</v>
      </c>
      <c r="W9" s="549">
        <f t="shared" ref="W9" si="21">SUM(W10:W20)</f>
        <v>4</v>
      </c>
      <c r="X9" s="549"/>
      <c r="Y9" s="549"/>
      <c r="Z9" s="549"/>
      <c r="AA9" s="549"/>
      <c r="AB9" s="549"/>
      <c r="AC9" s="549"/>
      <c r="AD9" s="554"/>
      <c r="AE9" s="549"/>
      <c r="AF9" s="552"/>
      <c r="AG9" s="549"/>
      <c r="AH9" s="549"/>
      <c r="AI9" s="549"/>
      <c r="AJ9" s="549"/>
      <c r="AK9" s="553"/>
      <c r="AL9" s="549"/>
      <c r="AM9" s="549"/>
      <c r="AN9" s="554"/>
      <c r="AO9" s="549"/>
      <c r="AP9" s="553"/>
      <c r="AQ9" s="549"/>
      <c r="AR9" s="552"/>
      <c r="AS9" s="549"/>
      <c r="AT9" s="554"/>
      <c r="AU9" s="554"/>
    </row>
    <row r="10" spans="1:50" x14ac:dyDescent="0.2">
      <c r="A10" s="556"/>
      <c r="B10" s="727" t="s">
        <v>323</v>
      </c>
      <c r="C10" s="743" t="s">
        <v>335</v>
      </c>
      <c r="D10" s="597">
        <v>1</v>
      </c>
      <c r="E10" s="558"/>
      <c r="F10" s="560"/>
      <c r="G10" s="561">
        <v>8</v>
      </c>
      <c r="H10" s="564">
        <f>K10+G10</f>
        <v>72</v>
      </c>
      <c r="I10" s="561"/>
      <c r="J10" s="760"/>
      <c r="K10" s="565">
        <f>L10+M10</f>
        <v>64</v>
      </c>
      <c r="L10" s="559"/>
      <c r="M10" s="758">
        <f>N10+O10+Q10+P10</f>
        <v>64</v>
      </c>
      <c r="N10" s="725">
        <v>26</v>
      </c>
      <c r="O10" s="725">
        <v>26</v>
      </c>
      <c r="P10" s="725">
        <v>12</v>
      </c>
      <c r="Q10" s="731"/>
      <c r="R10" s="804">
        <v>64</v>
      </c>
      <c r="S10" s="558">
        <v>5</v>
      </c>
      <c r="T10" s="560">
        <v>3</v>
      </c>
      <c r="U10" s="561"/>
      <c r="V10" s="560"/>
      <c r="W10" s="805"/>
      <c r="X10" s="806"/>
      <c r="Y10" s="561"/>
      <c r="Z10" s="807"/>
      <c r="AA10" s="561"/>
      <c r="AB10" s="560"/>
      <c r="AC10" s="561"/>
      <c r="AD10" s="808"/>
      <c r="AE10" s="809"/>
      <c r="AF10" s="810"/>
      <c r="AG10" s="811"/>
      <c r="AH10" s="812"/>
      <c r="AI10" s="562"/>
      <c r="AJ10" s="813"/>
      <c r="AK10" s="814"/>
      <c r="AL10" s="815"/>
      <c r="AM10" s="816"/>
      <c r="AN10" s="815"/>
      <c r="AO10" s="817"/>
      <c r="AP10" s="814"/>
      <c r="AQ10" s="562"/>
      <c r="AR10" s="563"/>
      <c r="AS10" s="815"/>
      <c r="AT10" s="816"/>
      <c r="AU10" s="818"/>
    </row>
    <row r="11" spans="1:50" x14ac:dyDescent="0.2">
      <c r="A11" s="556"/>
      <c r="B11" s="714" t="s">
        <v>324</v>
      </c>
      <c r="C11" s="744" t="s">
        <v>52</v>
      </c>
      <c r="D11" s="712"/>
      <c r="E11" s="565">
        <v>2</v>
      </c>
      <c r="F11" s="712"/>
      <c r="G11" s="565"/>
      <c r="H11" s="569">
        <f t="shared" ref="H11:H75" si="22">K11+G11</f>
        <v>108</v>
      </c>
      <c r="I11" s="565"/>
      <c r="J11" s="566"/>
      <c r="K11" s="565">
        <f t="shared" ref="K11:K20" si="23">L11+M11</f>
        <v>108</v>
      </c>
      <c r="L11" s="566"/>
      <c r="M11" s="758">
        <f t="shared" ref="M11:M20" si="24">N11+O11+Q11+P11</f>
        <v>108</v>
      </c>
      <c r="N11" s="716">
        <v>54</v>
      </c>
      <c r="O11" s="716">
        <v>40</v>
      </c>
      <c r="P11" s="716">
        <v>14</v>
      </c>
      <c r="Q11" s="722"/>
      <c r="R11" s="819">
        <v>34</v>
      </c>
      <c r="S11" s="565"/>
      <c r="T11" s="712"/>
      <c r="U11" s="565">
        <v>66</v>
      </c>
      <c r="V11" s="712">
        <v>6</v>
      </c>
      <c r="W11" s="820">
        <v>2</v>
      </c>
      <c r="X11" s="821"/>
      <c r="Y11" s="565"/>
      <c r="Z11" s="819"/>
      <c r="AA11" s="565"/>
      <c r="AB11" s="712"/>
      <c r="AC11" s="565"/>
      <c r="AD11" s="565"/>
      <c r="AE11" s="569"/>
      <c r="AF11" s="822"/>
      <c r="AG11" s="823"/>
      <c r="AH11" s="823"/>
      <c r="AI11" s="568"/>
      <c r="AJ11" s="824"/>
      <c r="AK11" s="825"/>
      <c r="AL11" s="826"/>
      <c r="AM11" s="827"/>
      <c r="AN11" s="568"/>
      <c r="AO11" s="824"/>
      <c r="AP11" s="825"/>
      <c r="AQ11" s="568"/>
      <c r="AR11" s="822"/>
      <c r="AS11" s="826"/>
      <c r="AT11" s="827"/>
      <c r="AU11" s="570"/>
    </row>
    <row r="12" spans="1:50" x14ac:dyDescent="0.2">
      <c r="A12" s="556"/>
      <c r="B12" s="714" t="s">
        <v>325</v>
      </c>
      <c r="C12" s="744" t="s">
        <v>53</v>
      </c>
      <c r="D12" s="712">
        <v>2</v>
      </c>
      <c r="E12" s="565"/>
      <c r="F12" s="712"/>
      <c r="G12" s="565">
        <v>8</v>
      </c>
      <c r="H12" s="569">
        <f t="shared" si="22"/>
        <v>136</v>
      </c>
      <c r="I12" s="565"/>
      <c r="J12" s="566"/>
      <c r="K12" s="565">
        <f t="shared" si="23"/>
        <v>128</v>
      </c>
      <c r="L12" s="566"/>
      <c r="M12" s="758">
        <f t="shared" si="24"/>
        <v>128</v>
      </c>
      <c r="N12" s="716">
        <v>88</v>
      </c>
      <c r="O12" s="716">
        <v>30</v>
      </c>
      <c r="P12" s="716">
        <v>10</v>
      </c>
      <c r="Q12" s="722"/>
      <c r="R12" s="819">
        <v>48</v>
      </c>
      <c r="S12" s="565"/>
      <c r="T12" s="712"/>
      <c r="U12" s="565">
        <v>80</v>
      </c>
      <c r="V12" s="712">
        <v>6</v>
      </c>
      <c r="W12" s="820">
        <v>2</v>
      </c>
      <c r="X12" s="821"/>
      <c r="Y12" s="565"/>
      <c r="Z12" s="819"/>
      <c r="AA12" s="565"/>
      <c r="AB12" s="712"/>
      <c r="AC12" s="565"/>
      <c r="AD12" s="565"/>
      <c r="AE12" s="569"/>
      <c r="AF12" s="822"/>
      <c r="AG12" s="823"/>
      <c r="AH12" s="823"/>
      <c r="AI12" s="568"/>
      <c r="AJ12" s="824"/>
      <c r="AK12" s="825"/>
      <c r="AL12" s="826"/>
      <c r="AM12" s="827"/>
      <c r="AN12" s="568"/>
      <c r="AO12" s="824"/>
      <c r="AP12" s="825"/>
      <c r="AQ12" s="568"/>
      <c r="AR12" s="822"/>
      <c r="AS12" s="826"/>
      <c r="AT12" s="827"/>
      <c r="AU12" s="570"/>
    </row>
    <row r="13" spans="1:50" x14ac:dyDescent="0.2">
      <c r="A13" s="556"/>
      <c r="B13" s="714" t="s">
        <v>326</v>
      </c>
      <c r="C13" s="744" t="s">
        <v>54</v>
      </c>
      <c r="D13" s="712"/>
      <c r="E13" s="565">
        <v>2</v>
      </c>
      <c r="F13" s="712"/>
      <c r="G13" s="565"/>
      <c r="H13" s="569">
        <f t="shared" si="22"/>
        <v>72</v>
      </c>
      <c r="I13" s="565"/>
      <c r="J13" s="566"/>
      <c r="K13" s="565">
        <f t="shared" si="23"/>
        <v>72</v>
      </c>
      <c r="L13" s="566"/>
      <c r="M13" s="758">
        <f t="shared" si="24"/>
        <v>72</v>
      </c>
      <c r="N13" s="716">
        <v>32</v>
      </c>
      <c r="O13" s="716">
        <v>22</v>
      </c>
      <c r="P13" s="716">
        <v>18</v>
      </c>
      <c r="Q13" s="722"/>
      <c r="R13" s="819">
        <v>32</v>
      </c>
      <c r="S13" s="565"/>
      <c r="T13" s="712"/>
      <c r="U13" s="565">
        <v>40</v>
      </c>
      <c r="V13" s="712"/>
      <c r="W13" s="820"/>
      <c r="X13" s="821"/>
      <c r="Y13" s="565"/>
      <c r="Z13" s="819"/>
      <c r="AA13" s="565"/>
      <c r="AB13" s="712"/>
      <c r="AC13" s="565"/>
      <c r="AD13" s="565"/>
      <c r="AE13" s="569"/>
      <c r="AF13" s="822"/>
      <c r="AG13" s="823"/>
      <c r="AH13" s="823"/>
      <c r="AI13" s="568"/>
      <c r="AJ13" s="824"/>
      <c r="AK13" s="825"/>
      <c r="AL13" s="826"/>
      <c r="AM13" s="827"/>
      <c r="AN13" s="568"/>
      <c r="AO13" s="824"/>
      <c r="AP13" s="825"/>
      <c r="AQ13" s="568"/>
      <c r="AR13" s="822"/>
      <c r="AS13" s="826"/>
      <c r="AT13" s="827"/>
      <c r="AU13" s="570"/>
    </row>
    <row r="14" spans="1:50" x14ac:dyDescent="0.2">
      <c r="A14" s="556"/>
      <c r="B14" s="714" t="s">
        <v>327</v>
      </c>
      <c r="C14" s="744" t="s">
        <v>55</v>
      </c>
      <c r="D14" s="712"/>
      <c r="E14" s="565">
        <v>1</v>
      </c>
      <c r="F14" s="712"/>
      <c r="G14" s="565"/>
      <c r="H14" s="569">
        <f t="shared" si="22"/>
        <v>72</v>
      </c>
      <c r="I14" s="565"/>
      <c r="J14" s="566"/>
      <c r="K14" s="565">
        <f t="shared" si="23"/>
        <v>72</v>
      </c>
      <c r="L14" s="566"/>
      <c r="M14" s="758">
        <f t="shared" si="24"/>
        <v>72</v>
      </c>
      <c r="N14" s="716">
        <v>36</v>
      </c>
      <c r="O14" s="716">
        <v>20</v>
      </c>
      <c r="P14" s="716">
        <v>16</v>
      </c>
      <c r="Q14" s="722"/>
      <c r="R14" s="819">
        <v>72</v>
      </c>
      <c r="S14" s="565"/>
      <c r="T14" s="712"/>
      <c r="U14" s="565"/>
      <c r="V14" s="712"/>
      <c r="W14" s="820"/>
      <c r="X14" s="821"/>
      <c r="Y14" s="565"/>
      <c r="Z14" s="819"/>
      <c r="AA14" s="565"/>
      <c r="AB14" s="712"/>
      <c r="AC14" s="565"/>
      <c r="AD14" s="565"/>
      <c r="AE14" s="569"/>
      <c r="AF14" s="822"/>
      <c r="AG14" s="823"/>
      <c r="AH14" s="823"/>
      <c r="AI14" s="568"/>
      <c r="AJ14" s="824"/>
      <c r="AK14" s="825"/>
      <c r="AL14" s="826"/>
      <c r="AM14" s="827"/>
      <c r="AN14" s="568"/>
      <c r="AO14" s="824"/>
      <c r="AP14" s="825"/>
      <c r="AQ14" s="568"/>
      <c r="AR14" s="822"/>
      <c r="AS14" s="826"/>
      <c r="AT14" s="827"/>
      <c r="AU14" s="570"/>
    </row>
    <row r="15" spans="1:50" ht="14.25" customHeight="1" x14ac:dyDescent="0.2">
      <c r="A15" s="556"/>
      <c r="B15" s="714" t="s">
        <v>328</v>
      </c>
      <c r="C15" s="744" t="s">
        <v>22</v>
      </c>
      <c r="D15" s="712"/>
      <c r="E15" s="565">
        <v>2</v>
      </c>
      <c r="F15" s="712"/>
      <c r="G15" s="565"/>
      <c r="H15" s="569">
        <f t="shared" si="22"/>
        <v>72</v>
      </c>
      <c r="I15" s="565"/>
      <c r="J15" s="566"/>
      <c r="K15" s="565">
        <f t="shared" si="23"/>
        <v>72</v>
      </c>
      <c r="L15" s="566"/>
      <c r="M15" s="758">
        <f t="shared" si="24"/>
        <v>72</v>
      </c>
      <c r="N15" s="716"/>
      <c r="O15" s="716">
        <v>52</v>
      </c>
      <c r="P15" s="716">
        <v>20</v>
      </c>
      <c r="Q15" s="722"/>
      <c r="R15" s="819">
        <v>32</v>
      </c>
      <c r="S15" s="565"/>
      <c r="T15" s="712"/>
      <c r="U15" s="565">
        <v>40</v>
      </c>
      <c r="V15" s="712"/>
      <c r="W15" s="820"/>
      <c r="X15" s="821"/>
      <c r="Y15" s="565"/>
      <c r="Z15" s="819"/>
      <c r="AA15" s="565"/>
      <c r="AB15" s="712"/>
      <c r="AC15" s="565"/>
      <c r="AD15" s="565"/>
      <c r="AE15" s="569"/>
      <c r="AF15" s="822"/>
      <c r="AG15" s="823"/>
      <c r="AH15" s="823"/>
      <c r="AI15" s="568"/>
      <c r="AJ15" s="824"/>
      <c r="AK15" s="825"/>
      <c r="AL15" s="826"/>
      <c r="AM15" s="827"/>
      <c r="AN15" s="568"/>
      <c r="AO15" s="824"/>
      <c r="AP15" s="825"/>
      <c r="AQ15" s="568"/>
      <c r="AR15" s="822"/>
      <c r="AS15" s="826"/>
      <c r="AT15" s="827"/>
      <c r="AU15" s="570"/>
    </row>
    <row r="16" spans="1:50" ht="13.5" customHeight="1" x14ac:dyDescent="0.2">
      <c r="A16" s="556"/>
      <c r="B16" s="714" t="s">
        <v>329</v>
      </c>
      <c r="C16" s="744" t="s">
        <v>332</v>
      </c>
      <c r="D16" s="712"/>
      <c r="E16" s="565">
        <v>2</v>
      </c>
      <c r="F16" s="712"/>
      <c r="G16" s="565"/>
      <c r="H16" s="569">
        <f t="shared" si="22"/>
        <v>108</v>
      </c>
      <c r="I16" s="565"/>
      <c r="J16" s="566"/>
      <c r="K16" s="565">
        <f t="shared" si="23"/>
        <v>108</v>
      </c>
      <c r="L16" s="566"/>
      <c r="M16" s="758">
        <f t="shared" si="24"/>
        <v>108</v>
      </c>
      <c r="N16" s="716">
        <v>16</v>
      </c>
      <c r="O16" s="716">
        <v>40</v>
      </c>
      <c r="P16" s="716">
        <v>52</v>
      </c>
      <c r="Q16" s="722"/>
      <c r="R16" s="819">
        <v>48</v>
      </c>
      <c r="S16" s="565"/>
      <c r="T16" s="712"/>
      <c r="U16" s="565">
        <v>60</v>
      </c>
      <c r="V16" s="712"/>
      <c r="W16" s="820"/>
      <c r="X16" s="821"/>
      <c r="Y16" s="565"/>
      <c r="Z16" s="819"/>
      <c r="AA16" s="565"/>
      <c r="AB16" s="712"/>
      <c r="AC16" s="565"/>
      <c r="AD16" s="565"/>
      <c r="AE16" s="569"/>
      <c r="AF16" s="822"/>
      <c r="AG16" s="823"/>
      <c r="AH16" s="823"/>
      <c r="AI16" s="568"/>
      <c r="AJ16" s="824"/>
      <c r="AK16" s="825"/>
      <c r="AL16" s="826"/>
      <c r="AM16" s="827"/>
      <c r="AN16" s="568"/>
      <c r="AO16" s="824"/>
      <c r="AP16" s="825"/>
      <c r="AQ16" s="568"/>
      <c r="AR16" s="822"/>
      <c r="AS16" s="826"/>
      <c r="AT16" s="827"/>
      <c r="AU16" s="570"/>
    </row>
    <row r="17" spans="1:48" ht="13.5" customHeight="1" x14ac:dyDescent="0.2">
      <c r="A17" s="556"/>
      <c r="B17" s="714" t="s">
        <v>330</v>
      </c>
      <c r="C17" s="744" t="s">
        <v>60</v>
      </c>
      <c r="D17" s="712"/>
      <c r="E17" s="565">
        <v>2</v>
      </c>
      <c r="F17" s="712"/>
      <c r="G17" s="565"/>
      <c r="H17" s="569">
        <f t="shared" si="22"/>
        <v>72</v>
      </c>
      <c r="I17" s="565"/>
      <c r="J17" s="566"/>
      <c r="K17" s="565">
        <f t="shared" si="23"/>
        <v>72</v>
      </c>
      <c r="L17" s="566"/>
      <c r="M17" s="758">
        <f t="shared" si="24"/>
        <v>72</v>
      </c>
      <c r="N17" s="716">
        <v>8</v>
      </c>
      <c r="O17" s="716">
        <v>44</v>
      </c>
      <c r="P17" s="716">
        <v>20</v>
      </c>
      <c r="Q17" s="722"/>
      <c r="R17" s="819">
        <v>32</v>
      </c>
      <c r="S17" s="565"/>
      <c r="T17" s="712"/>
      <c r="U17" s="565">
        <v>40</v>
      </c>
      <c r="V17" s="712"/>
      <c r="W17" s="820"/>
      <c r="X17" s="821"/>
      <c r="Y17" s="565"/>
      <c r="Z17" s="819"/>
      <c r="AA17" s="565"/>
      <c r="AB17" s="712"/>
      <c r="AC17" s="565"/>
      <c r="AD17" s="565"/>
      <c r="AE17" s="569"/>
      <c r="AF17" s="822"/>
      <c r="AG17" s="823"/>
      <c r="AH17" s="823"/>
      <c r="AI17" s="568"/>
      <c r="AJ17" s="824"/>
      <c r="AK17" s="825"/>
      <c r="AL17" s="826"/>
      <c r="AM17" s="827"/>
      <c r="AN17" s="568"/>
      <c r="AO17" s="824"/>
      <c r="AP17" s="825"/>
      <c r="AQ17" s="568"/>
      <c r="AR17" s="822"/>
      <c r="AS17" s="826"/>
      <c r="AT17" s="827"/>
      <c r="AU17" s="570"/>
    </row>
    <row r="18" spans="1:48" ht="21.75" customHeight="1" x14ac:dyDescent="0.2">
      <c r="A18" s="556"/>
      <c r="B18" s="925" t="s">
        <v>331</v>
      </c>
      <c r="C18" s="926" t="s">
        <v>386</v>
      </c>
      <c r="D18" s="712"/>
      <c r="E18" s="828">
        <v>2</v>
      </c>
      <c r="F18" s="712"/>
      <c r="G18" s="565"/>
      <c r="H18" s="569">
        <f t="shared" si="22"/>
        <v>68</v>
      </c>
      <c r="I18" s="565"/>
      <c r="J18" s="566"/>
      <c r="K18" s="565">
        <f t="shared" si="23"/>
        <v>68</v>
      </c>
      <c r="L18" s="566"/>
      <c r="M18" s="758">
        <f t="shared" si="24"/>
        <v>68</v>
      </c>
      <c r="N18" s="716">
        <v>22</v>
      </c>
      <c r="O18" s="716">
        <v>36</v>
      </c>
      <c r="P18" s="716">
        <v>10</v>
      </c>
      <c r="Q18" s="722"/>
      <c r="R18" s="819">
        <v>32</v>
      </c>
      <c r="S18" s="565"/>
      <c r="T18" s="712"/>
      <c r="U18" s="565">
        <v>36</v>
      </c>
      <c r="V18" s="712"/>
      <c r="W18" s="820"/>
      <c r="X18" s="821"/>
      <c r="Y18" s="565"/>
      <c r="Z18" s="819"/>
      <c r="AA18" s="565"/>
      <c r="AB18" s="712"/>
      <c r="AC18" s="565"/>
      <c r="AD18" s="565"/>
      <c r="AE18" s="569"/>
      <c r="AF18" s="822"/>
      <c r="AG18" s="823"/>
      <c r="AH18" s="823"/>
      <c r="AI18" s="568"/>
      <c r="AJ18" s="824"/>
      <c r="AK18" s="825"/>
      <c r="AL18" s="826"/>
      <c r="AM18" s="827"/>
      <c r="AN18" s="568"/>
      <c r="AO18" s="824"/>
      <c r="AP18" s="825"/>
      <c r="AQ18" s="568"/>
      <c r="AR18" s="822"/>
      <c r="AS18" s="826"/>
      <c r="AT18" s="827"/>
      <c r="AU18" s="570"/>
    </row>
    <row r="19" spans="1:48" ht="21" customHeight="1" x14ac:dyDescent="0.2">
      <c r="A19" s="556"/>
      <c r="B19" s="714" t="s">
        <v>374</v>
      </c>
      <c r="C19" s="744" t="s">
        <v>57</v>
      </c>
      <c r="D19" s="712"/>
      <c r="E19" s="565">
        <v>2</v>
      </c>
      <c r="F19" s="712"/>
      <c r="G19" s="565"/>
      <c r="H19" s="569">
        <f t="shared" si="22"/>
        <v>72</v>
      </c>
      <c r="I19" s="565"/>
      <c r="J19" s="566"/>
      <c r="K19" s="565">
        <f t="shared" si="23"/>
        <v>72</v>
      </c>
      <c r="L19" s="566"/>
      <c r="M19" s="758">
        <f t="shared" si="24"/>
        <v>72</v>
      </c>
      <c r="N19" s="716">
        <v>32</v>
      </c>
      <c r="O19" s="716">
        <v>34</v>
      </c>
      <c r="P19" s="716">
        <v>6</v>
      </c>
      <c r="Q19" s="722"/>
      <c r="R19" s="819">
        <v>32</v>
      </c>
      <c r="S19" s="565"/>
      <c r="T19" s="712"/>
      <c r="U19" s="565">
        <v>40</v>
      </c>
      <c r="V19" s="712"/>
      <c r="W19" s="820"/>
      <c r="X19" s="821"/>
      <c r="Y19" s="565"/>
      <c r="Z19" s="819"/>
      <c r="AA19" s="565"/>
      <c r="AB19" s="712"/>
      <c r="AC19" s="565"/>
      <c r="AD19" s="565"/>
      <c r="AE19" s="569"/>
      <c r="AF19" s="822"/>
      <c r="AG19" s="823"/>
      <c r="AH19" s="823"/>
      <c r="AI19" s="568"/>
      <c r="AJ19" s="824"/>
      <c r="AK19" s="825"/>
      <c r="AL19" s="826"/>
      <c r="AM19" s="827"/>
      <c r="AN19" s="568"/>
      <c r="AO19" s="824"/>
      <c r="AP19" s="825"/>
      <c r="AQ19" s="568"/>
      <c r="AR19" s="822"/>
      <c r="AS19" s="826"/>
      <c r="AT19" s="827"/>
      <c r="AU19" s="570"/>
    </row>
    <row r="20" spans="1:48" ht="21" customHeight="1" thickBot="1" x14ac:dyDescent="0.25">
      <c r="A20" s="556"/>
      <c r="B20" s="715" t="s">
        <v>375</v>
      </c>
      <c r="C20" s="745" t="s">
        <v>58</v>
      </c>
      <c r="D20" s="573"/>
      <c r="E20" s="571">
        <v>2</v>
      </c>
      <c r="F20" s="573"/>
      <c r="G20" s="571"/>
      <c r="H20" s="829">
        <f t="shared" si="22"/>
        <v>72</v>
      </c>
      <c r="I20" s="571"/>
      <c r="J20" s="572"/>
      <c r="K20" s="565">
        <f t="shared" si="23"/>
        <v>72</v>
      </c>
      <c r="L20" s="572"/>
      <c r="M20" s="758">
        <f t="shared" si="24"/>
        <v>72</v>
      </c>
      <c r="N20" s="726">
        <v>40</v>
      </c>
      <c r="O20" s="726">
        <v>22</v>
      </c>
      <c r="P20" s="726">
        <v>10</v>
      </c>
      <c r="Q20" s="729"/>
      <c r="R20" s="830">
        <v>32</v>
      </c>
      <c r="S20" s="571"/>
      <c r="T20" s="573"/>
      <c r="U20" s="571">
        <v>40</v>
      </c>
      <c r="V20" s="573"/>
      <c r="W20" s="831"/>
      <c r="X20" s="832"/>
      <c r="Y20" s="571"/>
      <c r="Z20" s="830"/>
      <c r="AA20" s="571"/>
      <c r="AB20" s="573"/>
      <c r="AC20" s="571"/>
      <c r="AD20" s="833"/>
      <c r="AE20" s="829"/>
      <c r="AF20" s="834"/>
      <c r="AG20" s="835"/>
      <c r="AH20" s="835"/>
      <c r="AI20" s="581"/>
      <c r="AJ20" s="836"/>
      <c r="AK20" s="837"/>
      <c r="AL20" s="838"/>
      <c r="AM20" s="839"/>
      <c r="AN20" s="840"/>
      <c r="AO20" s="841"/>
      <c r="AP20" s="842"/>
      <c r="AQ20" s="840"/>
      <c r="AR20" s="834"/>
      <c r="AS20" s="843"/>
      <c r="AT20" s="844"/>
      <c r="AU20" s="574"/>
    </row>
    <row r="21" spans="1:48" ht="40.9" customHeight="1" thickBot="1" x14ac:dyDescent="0.25">
      <c r="A21" s="556"/>
      <c r="B21" s="787" t="s">
        <v>383</v>
      </c>
      <c r="C21" s="788" t="s">
        <v>384</v>
      </c>
      <c r="D21" s="552">
        <v>1</v>
      </c>
      <c r="E21" s="549">
        <v>0</v>
      </c>
      <c r="F21" s="742"/>
      <c r="G21" s="551">
        <f>G22+G23</f>
        <v>16</v>
      </c>
      <c r="H21" s="702">
        <f>H22+H23</f>
        <v>520</v>
      </c>
      <c r="I21" s="741"/>
      <c r="J21" s="761"/>
      <c r="K21" s="583">
        <f t="shared" ref="K21:K22" si="25">L21+M21</f>
        <v>332</v>
      </c>
      <c r="L21" s="741"/>
      <c r="M21" s="736">
        <f t="shared" ref="M21:Q21" si="26">M22</f>
        <v>332</v>
      </c>
      <c r="N21" s="728">
        <f t="shared" si="26"/>
        <v>218</v>
      </c>
      <c r="O21" s="728">
        <f t="shared" si="26"/>
        <v>58</v>
      </c>
      <c r="P21" s="728"/>
      <c r="Q21" s="730">
        <f t="shared" si="26"/>
        <v>0</v>
      </c>
      <c r="R21" s="720">
        <f>SUM(R22:R23)</f>
        <v>146</v>
      </c>
      <c r="S21" s="551">
        <f t="shared" ref="S21:W21" si="27">SUM(S22:S23)</f>
        <v>0</v>
      </c>
      <c r="T21" s="721">
        <f t="shared" si="27"/>
        <v>0</v>
      </c>
      <c r="U21" s="551">
        <f t="shared" si="27"/>
        <v>358</v>
      </c>
      <c r="V21" s="721">
        <f t="shared" si="27"/>
        <v>11</v>
      </c>
      <c r="W21" s="802">
        <f t="shared" si="27"/>
        <v>5</v>
      </c>
      <c r="X21" s="845"/>
      <c r="Y21" s="551"/>
      <c r="Z21" s="720"/>
      <c r="AA21" s="551"/>
      <c r="AB21" s="721"/>
      <c r="AC21" s="551"/>
      <c r="AD21" s="736"/>
      <c r="AE21" s="845"/>
      <c r="AF21" s="551"/>
      <c r="AG21" s="736"/>
      <c r="AH21" s="730"/>
      <c r="AI21" s="551"/>
      <c r="AJ21" s="736"/>
      <c r="AK21" s="730"/>
      <c r="AL21" s="802"/>
      <c r="AM21" s="845"/>
      <c r="AN21" s="551"/>
      <c r="AO21" s="736"/>
      <c r="AP21" s="730"/>
      <c r="AQ21" s="551"/>
      <c r="AR21" s="721"/>
      <c r="AS21" s="802"/>
      <c r="AT21" s="845"/>
      <c r="AU21" s="576"/>
    </row>
    <row r="22" spans="1:48" x14ac:dyDescent="0.2">
      <c r="A22" s="556"/>
      <c r="B22" s="727" t="s">
        <v>381</v>
      </c>
      <c r="C22" s="746" t="s">
        <v>337</v>
      </c>
      <c r="D22" s="560">
        <v>2</v>
      </c>
      <c r="E22" s="558"/>
      <c r="F22" s="560"/>
      <c r="G22" s="558">
        <v>8</v>
      </c>
      <c r="H22" s="846">
        <f>K22+G22</f>
        <v>340</v>
      </c>
      <c r="I22" s="558"/>
      <c r="J22" s="559"/>
      <c r="K22" s="559">
        <f t="shared" si="25"/>
        <v>332</v>
      </c>
      <c r="L22" s="558"/>
      <c r="M22" s="758">
        <f>N22+O22+Q22+P22</f>
        <v>332</v>
      </c>
      <c r="N22" s="725">
        <v>218</v>
      </c>
      <c r="O22" s="725">
        <v>58</v>
      </c>
      <c r="P22" s="725">
        <v>56</v>
      </c>
      <c r="Q22" s="731"/>
      <c r="R22" s="804">
        <v>106</v>
      </c>
      <c r="S22" s="558"/>
      <c r="T22" s="560"/>
      <c r="U22" s="558">
        <v>226</v>
      </c>
      <c r="V22" s="560">
        <v>5</v>
      </c>
      <c r="W22" s="847">
        <v>3</v>
      </c>
      <c r="X22" s="848"/>
      <c r="Y22" s="558"/>
      <c r="Z22" s="847"/>
      <c r="AA22" s="848"/>
      <c r="AB22" s="808"/>
      <c r="AC22" s="725"/>
      <c r="AD22" s="725"/>
      <c r="AE22" s="809"/>
      <c r="AF22" s="849"/>
      <c r="AG22" s="850"/>
      <c r="AH22" s="850"/>
      <c r="AI22" s="850"/>
      <c r="AJ22" s="850"/>
      <c r="AK22" s="851"/>
      <c r="AL22" s="852"/>
      <c r="AM22" s="809"/>
      <c r="AN22" s="852"/>
      <c r="AO22" s="850"/>
      <c r="AP22" s="850"/>
      <c r="AQ22" s="850"/>
      <c r="AR22" s="850"/>
      <c r="AS22" s="850"/>
      <c r="AT22" s="850"/>
      <c r="AU22" s="853"/>
    </row>
    <row r="23" spans="1:48" ht="12.75" thickBot="1" x14ac:dyDescent="0.25">
      <c r="A23" s="556"/>
      <c r="B23" s="715" t="s">
        <v>382</v>
      </c>
      <c r="C23" s="745" t="s">
        <v>56</v>
      </c>
      <c r="D23" s="573">
        <v>2</v>
      </c>
      <c r="E23" s="571"/>
      <c r="F23" s="573"/>
      <c r="G23" s="571">
        <v>8</v>
      </c>
      <c r="H23" s="829">
        <f t="shared" si="22"/>
        <v>180</v>
      </c>
      <c r="I23" s="571"/>
      <c r="J23" s="572"/>
      <c r="K23" s="572">
        <v>172</v>
      </c>
      <c r="L23" s="571"/>
      <c r="M23" s="762">
        <f t="shared" ref="M23:M24" si="28">N23+O23+Q23+P23</f>
        <v>172</v>
      </c>
      <c r="N23" s="726">
        <v>66</v>
      </c>
      <c r="O23" s="726">
        <v>18</v>
      </c>
      <c r="P23" s="726">
        <v>88</v>
      </c>
      <c r="Q23" s="729"/>
      <c r="R23" s="830">
        <v>40</v>
      </c>
      <c r="S23" s="571"/>
      <c r="T23" s="573"/>
      <c r="U23" s="571">
        <v>132</v>
      </c>
      <c r="V23" s="573">
        <v>6</v>
      </c>
      <c r="W23" s="831">
        <v>2</v>
      </c>
      <c r="X23" s="832"/>
      <c r="Y23" s="571"/>
      <c r="Z23" s="831"/>
      <c r="AA23" s="832"/>
      <c r="AB23" s="854"/>
      <c r="AC23" s="726"/>
      <c r="AD23" s="726"/>
      <c r="AE23" s="844"/>
      <c r="AF23" s="841"/>
      <c r="AG23" s="855"/>
      <c r="AH23" s="855"/>
      <c r="AI23" s="855"/>
      <c r="AJ23" s="855"/>
      <c r="AK23" s="842"/>
      <c r="AL23" s="843"/>
      <c r="AM23" s="844"/>
      <c r="AN23" s="843"/>
      <c r="AO23" s="855"/>
      <c r="AP23" s="855"/>
      <c r="AQ23" s="855"/>
      <c r="AR23" s="855"/>
      <c r="AS23" s="855"/>
      <c r="AT23" s="855"/>
      <c r="AU23" s="856"/>
    </row>
    <row r="24" spans="1:48" s="556" customFormat="1" ht="12.75" thickBot="1" x14ac:dyDescent="0.25">
      <c r="B24" s="772" t="s">
        <v>339</v>
      </c>
      <c r="C24" s="773" t="s">
        <v>340</v>
      </c>
      <c r="D24" s="742">
        <f t="shared" ref="D24:N24" si="29">D25</f>
        <v>0</v>
      </c>
      <c r="E24" s="549">
        <f t="shared" si="29"/>
        <v>2</v>
      </c>
      <c r="F24" s="552">
        <f t="shared" si="29"/>
        <v>0</v>
      </c>
      <c r="G24" s="549">
        <f t="shared" si="29"/>
        <v>0</v>
      </c>
      <c r="H24" s="554">
        <f t="shared" si="22"/>
        <v>32</v>
      </c>
      <c r="I24" s="549">
        <f t="shared" si="29"/>
        <v>0</v>
      </c>
      <c r="J24" s="554">
        <f t="shared" si="29"/>
        <v>0</v>
      </c>
      <c r="K24" s="554">
        <f t="shared" si="29"/>
        <v>32</v>
      </c>
      <c r="L24" s="549">
        <f t="shared" si="29"/>
        <v>0</v>
      </c>
      <c r="M24" s="736">
        <f t="shared" si="28"/>
        <v>32</v>
      </c>
      <c r="N24" s="591">
        <f t="shared" si="29"/>
        <v>0</v>
      </c>
      <c r="O24" s="591">
        <f>O25</f>
        <v>32</v>
      </c>
      <c r="P24" s="774"/>
      <c r="Q24" s="775"/>
      <c r="R24" s="857"/>
      <c r="S24" s="858"/>
      <c r="T24" s="859"/>
      <c r="U24" s="549">
        <f>U25</f>
        <v>32</v>
      </c>
      <c r="V24" s="859"/>
      <c r="W24" s="860"/>
      <c r="X24" s="861"/>
      <c r="Y24" s="862"/>
      <c r="Z24" s="863"/>
      <c r="AA24" s="861"/>
      <c r="AB24" s="864"/>
      <c r="AC24" s="865"/>
      <c r="AD24" s="865"/>
      <c r="AE24" s="866"/>
      <c r="AF24" s="740"/>
      <c r="AG24" s="591"/>
      <c r="AH24" s="591"/>
      <c r="AI24" s="591"/>
      <c r="AJ24" s="591"/>
      <c r="AK24" s="732"/>
      <c r="AL24" s="860"/>
      <c r="AM24" s="866"/>
      <c r="AN24" s="860"/>
      <c r="AO24" s="591"/>
      <c r="AP24" s="591"/>
      <c r="AQ24" s="591"/>
      <c r="AR24" s="591"/>
      <c r="AS24" s="591"/>
      <c r="AT24" s="591"/>
      <c r="AU24" s="867"/>
      <c r="AV24" s="546"/>
    </row>
    <row r="25" spans="1:48" s="556" customFormat="1" ht="12.75" thickBot="1" x14ac:dyDescent="0.25">
      <c r="B25" s="763" t="s">
        <v>376</v>
      </c>
      <c r="C25" s="764" t="s">
        <v>340</v>
      </c>
      <c r="D25" s="765"/>
      <c r="E25" s="668">
        <v>2</v>
      </c>
      <c r="F25" s="765"/>
      <c r="G25" s="766"/>
      <c r="H25" s="868">
        <f t="shared" si="22"/>
        <v>32</v>
      </c>
      <c r="I25" s="766"/>
      <c r="J25" s="767"/>
      <c r="K25" s="565">
        <f t="shared" ref="K25" si="30">L25+M25</f>
        <v>32</v>
      </c>
      <c r="L25" s="768"/>
      <c r="M25" s="758">
        <f>N25+O25+Q25+P25</f>
        <v>32</v>
      </c>
      <c r="N25" s="769"/>
      <c r="O25" s="770">
        <v>32</v>
      </c>
      <c r="P25" s="769"/>
      <c r="Q25" s="771"/>
      <c r="R25" s="869"/>
      <c r="S25" s="766"/>
      <c r="T25" s="765"/>
      <c r="U25" s="766">
        <v>32</v>
      </c>
      <c r="V25" s="765"/>
      <c r="W25" s="870"/>
      <c r="X25" s="871"/>
      <c r="Y25" s="766"/>
      <c r="Z25" s="870"/>
      <c r="AA25" s="871"/>
      <c r="AB25" s="872"/>
      <c r="AC25" s="770"/>
      <c r="AD25" s="770"/>
      <c r="AE25" s="873"/>
      <c r="AF25" s="874"/>
      <c r="AG25" s="875"/>
      <c r="AH25" s="875"/>
      <c r="AI25" s="875"/>
      <c r="AJ25" s="875"/>
      <c r="AK25" s="876"/>
      <c r="AL25" s="877"/>
      <c r="AM25" s="878"/>
      <c r="AN25" s="877"/>
      <c r="AO25" s="879"/>
      <c r="AP25" s="879"/>
      <c r="AQ25" s="879"/>
      <c r="AR25" s="879"/>
      <c r="AS25" s="879"/>
      <c r="AT25" s="879"/>
      <c r="AU25" s="880"/>
      <c r="AV25" s="546"/>
    </row>
    <row r="26" spans="1:48" ht="36.75" thickBot="1" x14ac:dyDescent="0.25">
      <c r="A26" s="556"/>
      <c r="B26" s="551" t="s">
        <v>80</v>
      </c>
      <c r="C26" s="747" t="s">
        <v>316</v>
      </c>
      <c r="D26" s="552">
        <v>0</v>
      </c>
      <c r="E26" s="549">
        <v>8</v>
      </c>
      <c r="F26" s="742"/>
      <c r="G26" s="549"/>
      <c r="H26" s="554">
        <f t="shared" si="22"/>
        <v>468</v>
      </c>
      <c r="I26" s="549"/>
      <c r="J26" s="554"/>
      <c r="K26" s="554">
        <f>SUM(K27:K31)</f>
        <v>468</v>
      </c>
      <c r="L26" s="740">
        <f t="shared" ref="L26:AS26" si="31">SUM(L27:L31)</f>
        <v>64</v>
      </c>
      <c r="M26" s="591">
        <f t="shared" si="31"/>
        <v>404</v>
      </c>
      <c r="N26" s="591">
        <f t="shared" si="31"/>
        <v>56</v>
      </c>
      <c r="O26" s="591">
        <f>SUM(O27:O31)</f>
        <v>348</v>
      </c>
      <c r="P26" s="591">
        <f>SUM(P27:P31)</f>
        <v>0</v>
      </c>
      <c r="Q26" s="732">
        <f>SUM(Q27:Q31)</f>
        <v>0</v>
      </c>
      <c r="R26" s="553"/>
      <c r="S26" s="549"/>
      <c r="T26" s="552"/>
      <c r="U26" s="549"/>
      <c r="V26" s="552"/>
      <c r="W26" s="860"/>
      <c r="X26" s="866">
        <f t="shared" si="31"/>
        <v>92</v>
      </c>
      <c r="Y26" s="549">
        <f t="shared" si="31"/>
        <v>12</v>
      </c>
      <c r="Z26" s="860"/>
      <c r="AA26" s="554">
        <f t="shared" si="31"/>
        <v>0</v>
      </c>
      <c r="AB26" s="554">
        <f t="shared" si="31"/>
        <v>104</v>
      </c>
      <c r="AC26" s="553">
        <f t="shared" si="31"/>
        <v>22</v>
      </c>
      <c r="AD26" s="549"/>
      <c r="AE26" s="549"/>
      <c r="AF26" s="554">
        <f t="shared" si="31"/>
        <v>100</v>
      </c>
      <c r="AG26" s="549">
        <f t="shared" si="31"/>
        <v>6</v>
      </c>
      <c r="AH26" s="549">
        <f t="shared" si="31"/>
        <v>0</v>
      </c>
      <c r="AI26" s="549">
        <f t="shared" si="31"/>
        <v>0</v>
      </c>
      <c r="AJ26" s="549">
        <f t="shared" si="31"/>
        <v>56</v>
      </c>
      <c r="AK26" s="549">
        <f t="shared" si="31"/>
        <v>4</v>
      </c>
      <c r="AL26" s="554"/>
      <c r="AM26" s="549"/>
      <c r="AN26" s="554">
        <f t="shared" si="31"/>
        <v>24</v>
      </c>
      <c r="AO26" s="549">
        <f t="shared" si="31"/>
        <v>12</v>
      </c>
      <c r="AP26" s="549"/>
      <c r="AQ26" s="549">
        <f t="shared" si="31"/>
        <v>0</v>
      </c>
      <c r="AR26" s="554">
        <f t="shared" si="31"/>
        <v>28</v>
      </c>
      <c r="AS26" s="554">
        <f t="shared" si="31"/>
        <v>8</v>
      </c>
      <c r="AT26" s="554"/>
      <c r="AU26" s="554"/>
      <c r="AV26" s="556"/>
    </row>
    <row r="27" spans="1:48" ht="15" customHeight="1" thickBot="1" x14ac:dyDescent="0.25">
      <c r="B27" s="594" t="s">
        <v>83</v>
      </c>
      <c r="C27" s="717" t="s">
        <v>84</v>
      </c>
      <c r="D27" s="567"/>
      <c r="E27" s="594">
        <v>4</v>
      </c>
      <c r="F27" s="713"/>
      <c r="G27" s="590"/>
      <c r="H27" s="583">
        <f t="shared" si="22"/>
        <v>36</v>
      </c>
      <c r="I27" s="567"/>
      <c r="J27" s="597"/>
      <c r="K27" s="598">
        <f>SUM(L27:M27)</f>
        <v>36</v>
      </c>
      <c r="L27" s="594">
        <v>0</v>
      </c>
      <c r="M27" s="567">
        <v>36</v>
      </c>
      <c r="N27" s="597">
        <v>18</v>
      </c>
      <c r="O27" s="594">
        <v>18</v>
      </c>
      <c r="P27" s="567"/>
      <c r="Q27" s="597"/>
      <c r="R27" s="598"/>
      <c r="S27" s="594"/>
      <c r="T27" s="597"/>
      <c r="U27" s="594"/>
      <c r="V27" s="597"/>
      <c r="W27" s="594"/>
      <c r="X27" s="594"/>
      <c r="Y27" s="567"/>
      <c r="Z27" s="594"/>
      <c r="AA27" s="567"/>
      <c r="AB27" s="567">
        <v>36</v>
      </c>
      <c r="AC27" s="597"/>
      <c r="AD27" s="594"/>
      <c r="AE27" s="594"/>
      <c r="AF27" s="567"/>
      <c r="AG27" s="594"/>
      <c r="AH27" s="594"/>
      <c r="AI27" s="594"/>
      <c r="AJ27" s="594"/>
      <c r="AK27" s="598"/>
      <c r="AL27" s="594"/>
      <c r="AM27" s="567"/>
      <c r="AN27" s="567"/>
      <c r="AO27" s="567"/>
      <c r="AP27" s="567"/>
      <c r="AQ27" s="567"/>
      <c r="AR27" s="567"/>
      <c r="AS27" s="567"/>
      <c r="AT27" s="567"/>
      <c r="AU27" s="567"/>
    </row>
    <row r="28" spans="1:48" ht="14.25" customHeight="1" x14ac:dyDescent="0.2">
      <c r="B28" s="599" t="s">
        <v>174</v>
      </c>
      <c r="C28" s="718" t="s">
        <v>53</v>
      </c>
      <c r="D28" s="570"/>
      <c r="E28" s="599">
        <v>3</v>
      </c>
      <c r="F28" s="570"/>
      <c r="G28" s="594"/>
      <c r="H28" s="846">
        <f t="shared" si="22"/>
        <v>36</v>
      </c>
      <c r="I28" s="599"/>
      <c r="J28" s="601"/>
      <c r="K28" s="598">
        <f>SUM(L28:M28)</f>
        <v>36</v>
      </c>
      <c r="L28" s="599">
        <v>0</v>
      </c>
      <c r="M28" s="567">
        <v>36</v>
      </c>
      <c r="N28" s="601">
        <v>18</v>
      </c>
      <c r="O28" s="599">
        <v>18</v>
      </c>
      <c r="P28" s="570"/>
      <c r="Q28" s="601"/>
      <c r="R28" s="611"/>
      <c r="S28" s="599"/>
      <c r="T28" s="601"/>
      <c r="U28" s="599"/>
      <c r="V28" s="601"/>
      <c r="W28" s="599"/>
      <c r="X28" s="599">
        <v>36</v>
      </c>
      <c r="Y28" s="570"/>
      <c r="Z28" s="599"/>
      <c r="AA28" s="570"/>
      <c r="AB28" s="570"/>
      <c r="AC28" s="601"/>
      <c r="AD28" s="599"/>
      <c r="AE28" s="599"/>
      <c r="AF28" s="570"/>
      <c r="AG28" s="599"/>
      <c r="AH28" s="599"/>
      <c r="AI28" s="599"/>
      <c r="AJ28" s="599"/>
      <c r="AK28" s="611"/>
      <c r="AL28" s="599"/>
      <c r="AM28" s="570"/>
      <c r="AN28" s="570"/>
      <c r="AO28" s="570"/>
      <c r="AP28" s="570"/>
      <c r="AQ28" s="570"/>
      <c r="AR28" s="570"/>
      <c r="AS28" s="570"/>
      <c r="AT28" s="570"/>
      <c r="AU28" s="570"/>
    </row>
    <row r="29" spans="1:48" ht="22.5" customHeight="1" x14ac:dyDescent="0.2">
      <c r="B29" s="599" t="s">
        <v>175</v>
      </c>
      <c r="C29" s="718" t="s">
        <v>22</v>
      </c>
      <c r="D29" s="570"/>
      <c r="E29" s="602">
        <v>4.5999999999999996</v>
      </c>
      <c r="F29" s="570"/>
      <c r="G29" s="597"/>
      <c r="H29" s="823">
        <f t="shared" si="22"/>
        <v>152</v>
      </c>
      <c r="I29" s="599"/>
      <c r="J29" s="601"/>
      <c r="K29" s="598">
        <f>SUM(L29:M29)</f>
        <v>152</v>
      </c>
      <c r="L29" s="599">
        <v>16</v>
      </c>
      <c r="M29" s="567">
        <v>136</v>
      </c>
      <c r="N29" s="601"/>
      <c r="O29" s="599">
        <v>136</v>
      </c>
      <c r="P29" s="570"/>
      <c r="Q29" s="601"/>
      <c r="R29" s="611"/>
      <c r="S29" s="599"/>
      <c r="T29" s="601"/>
      <c r="U29" s="599"/>
      <c r="V29" s="601"/>
      <c r="W29" s="599"/>
      <c r="X29" s="599">
        <v>32</v>
      </c>
      <c r="Y29" s="570">
        <v>4</v>
      </c>
      <c r="Z29" s="599"/>
      <c r="AA29" s="570"/>
      <c r="AB29" s="570">
        <v>32</v>
      </c>
      <c r="AC29" s="601">
        <v>8</v>
      </c>
      <c r="AD29" s="599"/>
      <c r="AE29" s="599"/>
      <c r="AF29" s="570">
        <v>32</v>
      </c>
      <c r="AG29" s="599">
        <v>0</v>
      </c>
      <c r="AH29" s="599"/>
      <c r="AI29" s="599"/>
      <c r="AJ29" s="599">
        <v>40</v>
      </c>
      <c r="AK29" s="611">
        <v>4</v>
      </c>
      <c r="AL29" s="599"/>
      <c r="AM29" s="566"/>
      <c r="AN29" s="566"/>
      <c r="AO29" s="566"/>
      <c r="AP29" s="566"/>
      <c r="AQ29" s="566"/>
      <c r="AR29" s="566"/>
      <c r="AS29" s="566"/>
      <c r="AT29" s="566"/>
      <c r="AU29" s="570"/>
    </row>
    <row r="30" spans="1:48" ht="25.5" customHeight="1" x14ac:dyDescent="0.2">
      <c r="B30" s="603" t="s">
        <v>176</v>
      </c>
      <c r="C30" s="718" t="s">
        <v>147</v>
      </c>
      <c r="D30" s="574"/>
      <c r="E30" s="604" t="s">
        <v>200</v>
      </c>
      <c r="F30" s="605"/>
      <c r="G30" s="606"/>
      <c r="H30" s="568">
        <f t="shared" si="22"/>
        <v>208</v>
      </c>
      <c r="I30" s="578"/>
      <c r="J30" s="606"/>
      <c r="K30" s="598">
        <f>SUM(L30:M30)</f>
        <v>208</v>
      </c>
      <c r="L30" s="603">
        <v>48</v>
      </c>
      <c r="M30" s="567">
        <v>160</v>
      </c>
      <c r="N30" s="606"/>
      <c r="O30" s="603">
        <v>160</v>
      </c>
      <c r="P30" s="574"/>
      <c r="Q30" s="606"/>
      <c r="R30" s="611"/>
      <c r="S30" s="599"/>
      <c r="T30" s="601"/>
      <c r="U30" s="599"/>
      <c r="V30" s="606"/>
      <c r="W30" s="603"/>
      <c r="X30" s="603">
        <v>24</v>
      </c>
      <c r="Y30" s="574">
        <v>8</v>
      </c>
      <c r="Z30" s="603"/>
      <c r="AA30" s="574"/>
      <c r="AB30" s="574">
        <v>36</v>
      </c>
      <c r="AC30" s="606">
        <v>14</v>
      </c>
      <c r="AD30" s="603"/>
      <c r="AE30" s="603"/>
      <c r="AF30" s="574">
        <v>32</v>
      </c>
      <c r="AG30" s="603">
        <v>6</v>
      </c>
      <c r="AH30" s="603"/>
      <c r="AI30" s="603"/>
      <c r="AJ30" s="603">
        <v>16</v>
      </c>
      <c r="AK30" s="694">
        <v>0</v>
      </c>
      <c r="AL30" s="603"/>
      <c r="AM30" s="572"/>
      <c r="AN30" s="572">
        <v>24</v>
      </c>
      <c r="AO30" s="572">
        <v>12</v>
      </c>
      <c r="AP30" s="572"/>
      <c r="AQ30" s="572"/>
      <c r="AR30" s="572">
        <v>28</v>
      </c>
      <c r="AS30" s="572">
        <v>8</v>
      </c>
      <c r="AT30" s="572"/>
      <c r="AU30" s="574"/>
    </row>
    <row r="31" spans="1:48" ht="12.75" thickBot="1" x14ac:dyDescent="0.25">
      <c r="B31" s="608" t="s">
        <v>177</v>
      </c>
      <c r="C31" s="607" t="s">
        <v>344</v>
      </c>
      <c r="D31" s="608"/>
      <c r="E31" s="608">
        <v>5</v>
      </c>
      <c r="F31" s="609"/>
      <c r="G31" s="719"/>
      <c r="H31" s="881">
        <f t="shared" si="22"/>
        <v>36</v>
      </c>
      <c r="I31" s="608"/>
      <c r="J31" s="719"/>
      <c r="K31" s="613">
        <f>SUM(L31:M31)</f>
        <v>36</v>
      </c>
      <c r="L31" s="608">
        <v>0</v>
      </c>
      <c r="M31" s="603">
        <v>36</v>
      </c>
      <c r="N31" s="719">
        <v>20</v>
      </c>
      <c r="O31" s="608">
        <v>16</v>
      </c>
      <c r="P31" s="587"/>
      <c r="Q31" s="719"/>
      <c r="R31" s="694"/>
      <c r="S31" s="603"/>
      <c r="T31" s="719"/>
      <c r="U31" s="608"/>
      <c r="V31" s="719"/>
      <c r="W31" s="608"/>
      <c r="X31" s="608"/>
      <c r="Y31" s="587"/>
      <c r="Z31" s="608"/>
      <c r="AA31" s="587"/>
      <c r="AB31" s="587"/>
      <c r="AC31" s="719"/>
      <c r="AD31" s="608"/>
      <c r="AE31" s="608"/>
      <c r="AF31" s="587">
        <v>36</v>
      </c>
      <c r="AG31" s="608"/>
      <c r="AH31" s="608"/>
      <c r="AI31" s="608"/>
      <c r="AJ31" s="608"/>
      <c r="AK31" s="882"/>
      <c r="AL31" s="608"/>
      <c r="AM31" s="883"/>
      <c r="AN31" s="883"/>
      <c r="AO31" s="883"/>
      <c r="AP31" s="883"/>
      <c r="AQ31" s="883"/>
      <c r="AR31" s="883"/>
      <c r="AS31" s="883"/>
      <c r="AT31" s="883"/>
      <c r="AU31" s="587"/>
    </row>
    <row r="32" spans="1:48" ht="25.5" customHeight="1" thickBot="1" x14ac:dyDescent="0.25">
      <c r="B32" s="786" t="s">
        <v>24</v>
      </c>
      <c r="C32" s="776" t="s">
        <v>317</v>
      </c>
      <c r="D32" s="549">
        <v>2</v>
      </c>
      <c r="E32" s="549">
        <v>1</v>
      </c>
      <c r="F32" s="554"/>
      <c r="G32" s="552">
        <v>24</v>
      </c>
      <c r="H32" s="553">
        <f t="shared" si="22"/>
        <v>172</v>
      </c>
      <c r="I32" s="549"/>
      <c r="J32" s="552"/>
      <c r="K32" s="549">
        <f>SUM(K33:K35)</f>
        <v>148</v>
      </c>
      <c r="L32" s="549">
        <f>SUM(L33:L35)</f>
        <v>20</v>
      </c>
      <c r="M32" s="549">
        <f>SUM(M33:M35)</f>
        <v>128</v>
      </c>
      <c r="N32" s="549">
        <f>SUM(N33:N35)</f>
        <v>76</v>
      </c>
      <c r="O32" s="549">
        <f>SUM(O33:O35)</f>
        <v>52</v>
      </c>
      <c r="P32" s="549"/>
      <c r="Q32" s="553"/>
      <c r="R32" s="553"/>
      <c r="S32" s="549"/>
      <c r="T32" s="552"/>
      <c r="U32" s="549"/>
      <c r="V32" s="552"/>
      <c r="W32" s="549"/>
      <c r="X32" s="549">
        <f>SUM(X33:X35)</f>
        <v>92</v>
      </c>
      <c r="Y32" s="554">
        <f>SUM(Y33:Y35)</f>
        <v>20</v>
      </c>
      <c r="Z32" s="549">
        <f>SUM(Z33:Z35)</f>
        <v>12</v>
      </c>
      <c r="AA32" s="549">
        <f>SUM(AA33:AA35)</f>
        <v>12</v>
      </c>
      <c r="AB32" s="554"/>
      <c r="AC32" s="553"/>
      <c r="AD32" s="549"/>
      <c r="AE32" s="549"/>
      <c r="AF32" s="554">
        <f>SUM(AF33:AF35)</f>
        <v>36</v>
      </c>
      <c r="AG32" s="549"/>
      <c r="AH32" s="549"/>
      <c r="AI32" s="549"/>
      <c r="AJ32" s="549"/>
      <c r="AK32" s="553"/>
      <c r="AL32" s="549"/>
      <c r="AM32" s="549"/>
      <c r="AN32" s="554"/>
      <c r="AO32" s="549"/>
      <c r="AP32" s="554"/>
      <c r="AQ32" s="554"/>
      <c r="AR32" s="549"/>
      <c r="AS32" s="549"/>
      <c r="AT32" s="549"/>
      <c r="AU32" s="549"/>
    </row>
    <row r="33" spans="2:47" ht="52.5" customHeight="1" x14ac:dyDescent="0.2">
      <c r="B33" s="594" t="s">
        <v>94</v>
      </c>
      <c r="C33" s="595" t="s">
        <v>33</v>
      </c>
      <c r="D33" s="594">
        <v>3</v>
      </c>
      <c r="E33" s="610"/>
      <c r="F33" s="567"/>
      <c r="G33" s="567">
        <v>12</v>
      </c>
      <c r="H33" s="562">
        <f>K33+G33</f>
        <v>68</v>
      </c>
      <c r="I33" s="594"/>
      <c r="J33" s="597"/>
      <c r="K33" s="598">
        <f>SUM(L33:M33)</f>
        <v>56</v>
      </c>
      <c r="L33" s="594">
        <v>10</v>
      </c>
      <c r="M33" s="557">
        <v>46</v>
      </c>
      <c r="N33" s="597">
        <v>22</v>
      </c>
      <c r="O33" s="594">
        <v>24</v>
      </c>
      <c r="P33" s="567"/>
      <c r="Q33" s="597"/>
      <c r="R33" s="632"/>
      <c r="S33" s="557"/>
      <c r="T33" s="818"/>
      <c r="U33" s="567"/>
      <c r="V33" s="597"/>
      <c r="W33" s="557"/>
      <c r="X33" s="567">
        <v>46</v>
      </c>
      <c r="Y33" s="818">
        <v>10</v>
      </c>
      <c r="Z33" s="594">
        <v>6</v>
      </c>
      <c r="AA33" s="567">
        <v>6</v>
      </c>
      <c r="AB33" s="567"/>
      <c r="AC33" s="597"/>
      <c r="AD33" s="594"/>
      <c r="AE33" s="557"/>
      <c r="AF33" s="818"/>
      <c r="AG33" s="557"/>
      <c r="AH33" s="598"/>
      <c r="AI33" s="598"/>
      <c r="AJ33" s="853"/>
      <c r="AK33" s="597"/>
      <c r="AL33" s="594"/>
      <c r="AM33" s="567"/>
      <c r="AN33" s="567"/>
      <c r="AO33" s="567"/>
      <c r="AP33" s="567"/>
      <c r="AQ33" s="884"/>
      <c r="AR33" s="567"/>
      <c r="AS33" s="818"/>
      <c r="AT33" s="818"/>
      <c r="AU33" s="818"/>
    </row>
    <row r="34" spans="2:47" ht="43.5" customHeight="1" x14ac:dyDescent="0.2">
      <c r="B34" s="739" t="s">
        <v>120</v>
      </c>
      <c r="C34" s="600" t="s">
        <v>159</v>
      </c>
      <c r="D34" s="599">
        <v>3</v>
      </c>
      <c r="E34" s="699"/>
      <c r="F34" s="570"/>
      <c r="G34" s="570">
        <v>12</v>
      </c>
      <c r="H34" s="823">
        <f>K34+G34</f>
        <v>68</v>
      </c>
      <c r="I34" s="599"/>
      <c r="J34" s="601"/>
      <c r="K34" s="611">
        <f>SUM(L34:M34)</f>
        <v>56</v>
      </c>
      <c r="L34" s="599">
        <v>10</v>
      </c>
      <c r="M34" s="599">
        <v>46</v>
      </c>
      <c r="N34" s="570">
        <v>22</v>
      </c>
      <c r="O34" s="599">
        <v>24</v>
      </c>
      <c r="P34" s="599"/>
      <c r="Q34" s="601"/>
      <c r="R34" s="611"/>
      <c r="S34" s="599"/>
      <c r="T34" s="570"/>
      <c r="U34" s="570"/>
      <c r="V34" s="601"/>
      <c r="W34" s="599"/>
      <c r="X34" s="570">
        <v>46</v>
      </c>
      <c r="Y34" s="570">
        <v>10</v>
      </c>
      <c r="Z34" s="599">
        <v>6</v>
      </c>
      <c r="AA34" s="570">
        <v>6</v>
      </c>
      <c r="AB34" s="570"/>
      <c r="AC34" s="601"/>
      <c r="AD34" s="599"/>
      <c r="AE34" s="599"/>
      <c r="AF34" s="570"/>
      <c r="AG34" s="599"/>
      <c r="AH34" s="611"/>
      <c r="AI34" s="611"/>
      <c r="AJ34" s="739"/>
      <c r="AK34" s="601"/>
      <c r="AL34" s="599"/>
      <c r="AM34" s="570"/>
      <c r="AN34" s="570"/>
      <c r="AO34" s="599"/>
      <c r="AP34" s="599"/>
      <c r="AQ34" s="570"/>
      <c r="AR34" s="570"/>
      <c r="AS34" s="698"/>
      <c r="AT34" s="739"/>
      <c r="AU34" s="574"/>
    </row>
    <row r="35" spans="2:47" ht="43.5" customHeight="1" thickBot="1" x14ac:dyDescent="0.25">
      <c r="B35" s="590" t="s">
        <v>160</v>
      </c>
      <c r="C35" s="737" t="s">
        <v>95</v>
      </c>
      <c r="D35" s="590"/>
      <c r="E35" s="590">
        <v>5</v>
      </c>
      <c r="F35" s="589"/>
      <c r="G35" s="638"/>
      <c r="H35" s="881">
        <f>K35+G35</f>
        <v>36</v>
      </c>
      <c r="I35" s="590"/>
      <c r="J35" s="638"/>
      <c r="K35" s="614">
        <v>36</v>
      </c>
      <c r="L35" s="614">
        <v>0</v>
      </c>
      <c r="M35" s="614">
        <v>36</v>
      </c>
      <c r="N35" s="738">
        <v>32</v>
      </c>
      <c r="O35" s="589">
        <v>4</v>
      </c>
      <c r="P35" s="590"/>
      <c r="Q35" s="638"/>
      <c r="R35" s="614"/>
      <c r="S35" s="590"/>
      <c r="T35" s="589"/>
      <c r="U35" s="589"/>
      <c r="V35" s="638"/>
      <c r="W35" s="590"/>
      <c r="X35" s="589"/>
      <c r="Y35" s="589"/>
      <c r="Z35" s="590"/>
      <c r="AA35" s="589"/>
      <c r="AB35" s="589"/>
      <c r="AC35" s="638"/>
      <c r="AD35" s="590"/>
      <c r="AE35" s="590"/>
      <c r="AF35" s="589">
        <v>36</v>
      </c>
      <c r="AG35" s="590"/>
      <c r="AH35" s="614"/>
      <c r="AI35" s="614"/>
      <c r="AJ35" s="880"/>
      <c r="AK35" s="590"/>
      <c r="AL35" s="885"/>
      <c r="AM35" s="880"/>
      <c r="AN35" s="589"/>
      <c r="AO35" s="590"/>
      <c r="AP35" s="590"/>
      <c r="AQ35" s="589"/>
      <c r="AR35" s="589"/>
      <c r="AS35" s="589"/>
      <c r="AT35" s="589"/>
      <c r="AU35" s="608"/>
    </row>
    <row r="36" spans="2:47" ht="16.5" customHeight="1" thickBot="1" x14ac:dyDescent="0.25">
      <c r="B36" s="786" t="s">
        <v>247</v>
      </c>
      <c r="C36" s="685" t="s">
        <v>318</v>
      </c>
      <c r="D36" s="786">
        <f>D37+D48</f>
        <v>16</v>
      </c>
      <c r="E36" s="786">
        <f>E37+E48</f>
        <v>19</v>
      </c>
      <c r="F36" s="575">
        <f>F37+F48</f>
        <v>3</v>
      </c>
      <c r="G36" s="648">
        <f>G37+G48</f>
        <v>192</v>
      </c>
      <c r="H36" s="881">
        <f>K36+G36</f>
        <v>2600</v>
      </c>
      <c r="I36" s="786">
        <f>J36+K36</f>
        <v>3272</v>
      </c>
      <c r="J36" s="648">
        <f>J48</f>
        <v>864</v>
      </c>
      <c r="K36" s="593">
        <f t="shared" ref="K36:Q36" si="32">K37+K48</f>
        <v>2408</v>
      </c>
      <c r="L36" s="593">
        <f t="shared" si="32"/>
        <v>274</v>
      </c>
      <c r="M36" s="593">
        <f t="shared" si="32"/>
        <v>2134</v>
      </c>
      <c r="N36" s="593">
        <f t="shared" si="32"/>
        <v>1130</v>
      </c>
      <c r="O36" s="786">
        <f t="shared" si="32"/>
        <v>472</v>
      </c>
      <c r="P36" s="648">
        <f t="shared" si="32"/>
        <v>356</v>
      </c>
      <c r="Q36" s="551">
        <f t="shared" si="32"/>
        <v>86</v>
      </c>
      <c r="R36" s="593"/>
      <c r="S36" s="785"/>
      <c r="T36" s="634"/>
      <c r="U36" s="634"/>
      <c r="V36" s="886"/>
      <c r="W36" s="786"/>
      <c r="X36" s="575">
        <f t="shared" ref="X36:AU36" si="33">X37+X48</f>
        <v>348</v>
      </c>
      <c r="Y36" s="575">
        <f t="shared" si="33"/>
        <v>24</v>
      </c>
      <c r="Z36" s="786">
        <f t="shared" si="33"/>
        <v>0</v>
      </c>
      <c r="AA36" s="575">
        <f t="shared" si="33"/>
        <v>0</v>
      </c>
      <c r="AB36" s="575">
        <f t="shared" si="33"/>
        <v>654</v>
      </c>
      <c r="AC36" s="593">
        <f t="shared" si="33"/>
        <v>72</v>
      </c>
      <c r="AD36" s="786">
        <f t="shared" si="33"/>
        <v>30</v>
      </c>
      <c r="AE36" s="786">
        <f t="shared" si="33"/>
        <v>18</v>
      </c>
      <c r="AF36" s="575">
        <f t="shared" si="33"/>
        <v>404</v>
      </c>
      <c r="AG36" s="786">
        <f t="shared" si="33"/>
        <v>54</v>
      </c>
      <c r="AH36" s="786">
        <f t="shared" si="33"/>
        <v>6</v>
      </c>
      <c r="AI36" s="786">
        <f t="shared" si="33"/>
        <v>6</v>
      </c>
      <c r="AJ36" s="786">
        <f t="shared" si="33"/>
        <v>720</v>
      </c>
      <c r="AK36" s="786">
        <f t="shared" si="33"/>
        <v>36</v>
      </c>
      <c r="AL36" s="575">
        <f t="shared" si="33"/>
        <v>12</v>
      </c>
      <c r="AM36" s="786">
        <f t="shared" si="33"/>
        <v>36</v>
      </c>
      <c r="AN36" s="575">
        <f t="shared" si="33"/>
        <v>492</v>
      </c>
      <c r="AO36" s="786">
        <f t="shared" si="33"/>
        <v>48</v>
      </c>
      <c r="AP36" s="786">
        <f t="shared" si="33"/>
        <v>12</v>
      </c>
      <c r="AQ36" s="575">
        <f t="shared" si="33"/>
        <v>24</v>
      </c>
      <c r="AR36" s="575">
        <f t="shared" si="33"/>
        <v>380</v>
      </c>
      <c r="AS36" s="575">
        <f t="shared" si="33"/>
        <v>40</v>
      </c>
      <c r="AT36" s="575">
        <f t="shared" si="33"/>
        <v>12</v>
      </c>
      <c r="AU36" s="575">
        <f t="shared" si="33"/>
        <v>36</v>
      </c>
    </row>
    <row r="37" spans="2:47" ht="24.75" thickBot="1" x14ac:dyDescent="0.25">
      <c r="B37" s="551" t="s">
        <v>315</v>
      </c>
      <c r="C37" s="776" t="s">
        <v>167</v>
      </c>
      <c r="D37" s="551">
        <v>3</v>
      </c>
      <c r="E37" s="551">
        <v>7</v>
      </c>
      <c r="F37" s="702">
        <v>1</v>
      </c>
      <c r="G37" s="697">
        <v>36</v>
      </c>
      <c r="H37" s="553">
        <f>K37+G37</f>
        <v>688</v>
      </c>
      <c r="I37" s="615"/>
      <c r="J37" s="616"/>
      <c r="K37" s="551">
        <f>SUM(K38:K47)</f>
        <v>652</v>
      </c>
      <c r="L37" s="551">
        <f t="shared" ref="L37:AU37" si="34">SUM(L38:L47)</f>
        <v>54</v>
      </c>
      <c r="M37" s="551">
        <f t="shared" si="34"/>
        <v>598</v>
      </c>
      <c r="N37" s="551">
        <f t="shared" si="34"/>
        <v>306</v>
      </c>
      <c r="O37" s="551">
        <f t="shared" si="34"/>
        <v>94</v>
      </c>
      <c r="P37" s="551">
        <f t="shared" si="34"/>
        <v>178</v>
      </c>
      <c r="Q37" s="720">
        <f t="shared" si="34"/>
        <v>20</v>
      </c>
      <c r="R37" s="720"/>
      <c r="S37" s="551"/>
      <c r="T37" s="702"/>
      <c r="U37" s="551"/>
      <c r="V37" s="721"/>
      <c r="W37" s="551"/>
      <c r="X37" s="551">
        <f t="shared" si="34"/>
        <v>36</v>
      </c>
      <c r="Y37" s="702">
        <f t="shared" si="34"/>
        <v>0</v>
      </c>
      <c r="Z37" s="551"/>
      <c r="AA37" s="551">
        <f t="shared" si="34"/>
        <v>0</v>
      </c>
      <c r="AB37" s="702">
        <f t="shared" si="34"/>
        <v>252</v>
      </c>
      <c r="AC37" s="720">
        <f t="shared" si="34"/>
        <v>34</v>
      </c>
      <c r="AD37" s="551">
        <f t="shared" si="34"/>
        <v>6</v>
      </c>
      <c r="AE37" s="551">
        <f t="shared" si="34"/>
        <v>6</v>
      </c>
      <c r="AF37" s="702">
        <f>SUM(AF38:AF47)</f>
        <v>68</v>
      </c>
      <c r="AG37" s="551">
        <f t="shared" si="34"/>
        <v>0</v>
      </c>
      <c r="AH37" s="551">
        <f t="shared" si="34"/>
        <v>0</v>
      </c>
      <c r="AI37" s="551">
        <f t="shared" si="34"/>
        <v>0</v>
      </c>
      <c r="AJ37" s="551">
        <f t="shared" si="34"/>
        <v>36</v>
      </c>
      <c r="AK37" s="551">
        <f t="shared" si="34"/>
        <v>0</v>
      </c>
      <c r="AL37" s="702"/>
      <c r="AM37" s="551">
        <f t="shared" si="34"/>
        <v>0</v>
      </c>
      <c r="AN37" s="702">
        <f t="shared" si="34"/>
        <v>60</v>
      </c>
      <c r="AO37" s="551">
        <f t="shared" si="34"/>
        <v>0</v>
      </c>
      <c r="AP37" s="551"/>
      <c r="AQ37" s="551">
        <f t="shared" si="34"/>
        <v>0</v>
      </c>
      <c r="AR37" s="702">
        <f t="shared" si="34"/>
        <v>146</v>
      </c>
      <c r="AS37" s="551">
        <f t="shared" si="34"/>
        <v>20</v>
      </c>
      <c r="AT37" s="551">
        <f t="shared" si="34"/>
        <v>12</v>
      </c>
      <c r="AU37" s="551">
        <f t="shared" si="34"/>
        <v>12</v>
      </c>
    </row>
    <row r="38" spans="2:47" x14ac:dyDescent="0.2">
      <c r="B38" s="594" t="s">
        <v>306</v>
      </c>
      <c r="C38" s="595" t="s">
        <v>282</v>
      </c>
      <c r="D38" s="594"/>
      <c r="E38" s="594">
        <v>4</v>
      </c>
      <c r="F38" s="596"/>
      <c r="G38" s="698"/>
      <c r="H38" s="562">
        <f t="shared" si="22"/>
        <v>104</v>
      </c>
      <c r="I38" s="610"/>
      <c r="J38" s="596"/>
      <c r="K38" s="597">
        <f t="shared" ref="K38:K47" si="35">L38+M38</f>
        <v>104</v>
      </c>
      <c r="L38" s="594">
        <v>14</v>
      </c>
      <c r="M38" s="557">
        <v>90</v>
      </c>
      <c r="N38" s="597"/>
      <c r="O38" s="594"/>
      <c r="P38" s="594">
        <v>90</v>
      </c>
      <c r="Q38" s="598"/>
      <c r="R38" s="887"/>
      <c r="S38" s="699"/>
      <c r="T38" s="888"/>
      <c r="U38" s="889"/>
      <c r="V38" s="688"/>
      <c r="W38" s="699"/>
      <c r="X38" s="567">
        <v>36</v>
      </c>
      <c r="Y38" s="818"/>
      <c r="Z38" s="594"/>
      <c r="AA38" s="567"/>
      <c r="AB38" s="567">
        <v>54</v>
      </c>
      <c r="AC38" s="597">
        <v>14</v>
      </c>
      <c r="AD38" s="594"/>
      <c r="AE38" s="610"/>
      <c r="AF38" s="596"/>
      <c r="AG38" s="610"/>
      <c r="AH38" s="610"/>
      <c r="AI38" s="610"/>
      <c r="AJ38" s="610"/>
      <c r="AK38" s="610"/>
      <c r="AL38" s="713"/>
      <c r="AM38" s="890"/>
      <c r="AN38" s="891"/>
      <c r="AO38" s="891"/>
      <c r="AP38" s="891"/>
      <c r="AQ38" s="891"/>
      <c r="AR38" s="891"/>
      <c r="AS38" s="891"/>
      <c r="AT38" s="891"/>
      <c r="AU38" s="891"/>
    </row>
    <row r="39" spans="2:47" x14ac:dyDescent="0.2">
      <c r="B39" s="599" t="s">
        <v>307</v>
      </c>
      <c r="C39" s="600" t="s">
        <v>283</v>
      </c>
      <c r="D39" s="599">
        <v>4</v>
      </c>
      <c r="E39" s="599"/>
      <c r="F39" s="570"/>
      <c r="G39" s="698">
        <v>12</v>
      </c>
      <c r="H39" s="568">
        <f>K39+G39</f>
        <v>104</v>
      </c>
      <c r="I39" s="599"/>
      <c r="J39" s="570"/>
      <c r="K39" s="597">
        <f t="shared" si="35"/>
        <v>92</v>
      </c>
      <c r="L39" s="599">
        <v>12</v>
      </c>
      <c r="M39" s="594">
        <v>80</v>
      </c>
      <c r="N39" s="601">
        <v>40</v>
      </c>
      <c r="O39" s="599">
        <v>20</v>
      </c>
      <c r="P39" s="599">
        <v>20</v>
      </c>
      <c r="Q39" s="611"/>
      <c r="R39" s="611"/>
      <c r="S39" s="599"/>
      <c r="T39" s="570"/>
      <c r="U39" s="599"/>
      <c r="V39" s="601"/>
      <c r="W39" s="599"/>
      <c r="X39" s="570"/>
      <c r="Y39" s="570"/>
      <c r="Z39" s="599"/>
      <c r="AA39" s="570"/>
      <c r="AB39" s="570">
        <v>80</v>
      </c>
      <c r="AC39" s="601">
        <v>12</v>
      </c>
      <c r="AD39" s="599">
        <v>6</v>
      </c>
      <c r="AE39" s="599">
        <v>6</v>
      </c>
      <c r="AF39" s="570"/>
      <c r="AG39" s="599"/>
      <c r="AH39" s="599"/>
      <c r="AI39" s="599"/>
      <c r="AJ39" s="599"/>
      <c r="AK39" s="599"/>
      <c r="AL39" s="601"/>
      <c r="AM39" s="739"/>
      <c r="AN39" s="574"/>
      <c r="AO39" s="574"/>
      <c r="AP39" s="574"/>
      <c r="AQ39" s="574"/>
      <c r="AR39" s="574"/>
      <c r="AS39" s="574"/>
      <c r="AT39" s="574"/>
      <c r="AU39" s="574"/>
    </row>
    <row r="40" spans="2:47" x14ac:dyDescent="0.2">
      <c r="B40" s="599" t="s">
        <v>308</v>
      </c>
      <c r="C40" s="600" t="s">
        <v>284</v>
      </c>
      <c r="D40" s="599"/>
      <c r="E40" s="599">
        <v>4</v>
      </c>
      <c r="F40" s="570"/>
      <c r="G40" s="698"/>
      <c r="H40" s="568">
        <f t="shared" si="22"/>
        <v>38</v>
      </c>
      <c r="I40" s="599"/>
      <c r="J40" s="570"/>
      <c r="K40" s="597">
        <f t="shared" si="35"/>
        <v>38</v>
      </c>
      <c r="L40" s="599">
        <v>0</v>
      </c>
      <c r="M40" s="594">
        <v>38</v>
      </c>
      <c r="N40" s="601">
        <v>20</v>
      </c>
      <c r="O40" s="599">
        <v>10</v>
      </c>
      <c r="P40" s="599">
        <v>8</v>
      </c>
      <c r="Q40" s="611"/>
      <c r="R40" s="611"/>
      <c r="S40" s="599"/>
      <c r="T40" s="570"/>
      <c r="U40" s="599"/>
      <c r="V40" s="601"/>
      <c r="W40" s="599"/>
      <c r="X40" s="570"/>
      <c r="Y40" s="570"/>
      <c r="Z40" s="599"/>
      <c r="AA40" s="570"/>
      <c r="AB40" s="570">
        <v>38</v>
      </c>
      <c r="AC40" s="601"/>
      <c r="AD40" s="599"/>
      <c r="AE40" s="599"/>
      <c r="AF40" s="570"/>
      <c r="AG40" s="599"/>
      <c r="AH40" s="599"/>
      <c r="AI40" s="599"/>
      <c r="AJ40" s="599"/>
      <c r="AK40" s="599"/>
      <c r="AL40" s="601"/>
      <c r="AM40" s="739"/>
      <c r="AN40" s="574"/>
      <c r="AO40" s="574"/>
      <c r="AP40" s="574"/>
      <c r="AQ40" s="574"/>
      <c r="AR40" s="574"/>
      <c r="AS40" s="574"/>
      <c r="AT40" s="574"/>
      <c r="AU40" s="574"/>
    </row>
    <row r="41" spans="2:47" x14ac:dyDescent="0.2">
      <c r="B41" s="599" t="s">
        <v>309</v>
      </c>
      <c r="C41" s="600" t="s">
        <v>285</v>
      </c>
      <c r="D41" s="599"/>
      <c r="E41" s="599">
        <v>4</v>
      </c>
      <c r="F41" s="570"/>
      <c r="G41" s="698"/>
      <c r="H41" s="892">
        <f t="shared" si="22"/>
        <v>50</v>
      </c>
      <c r="I41" s="599"/>
      <c r="J41" s="570"/>
      <c r="K41" s="597">
        <f t="shared" si="35"/>
        <v>50</v>
      </c>
      <c r="L41" s="599">
        <v>8</v>
      </c>
      <c r="M41" s="594">
        <v>42</v>
      </c>
      <c r="N41" s="601">
        <v>20</v>
      </c>
      <c r="O41" s="599">
        <v>12</v>
      </c>
      <c r="P41" s="599">
        <v>10</v>
      </c>
      <c r="Q41" s="611"/>
      <c r="R41" s="611"/>
      <c r="S41" s="599"/>
      <c r="T41" s="570"/>
      <c r="U41" s="599"/>
      <c r="V41" s="601"/>
      <c r="W41" s="599"/>
      <c r="X41" s="570"/>
      <c r="Y41" s="570"/>
      <c r="Z41" s="599"/>
      <c r="AA41" s="570"/>
      <c r="AB41" s="570">
        <v>42</v>
      </c>
      <c r="AC41" s="601">
        <v>8</v>
      </c>
      <c r="AD41" s="599"/>
      <c r="AE41" s="599"/>
      <c r="AF41" s="570"/>
      <c r="AG41" s="599"/>
      <c r="AH41" s="599"/>
      <c r="AI41" s="599"/>
      <c r="AJ41" s="599"/>
      <c r="AK41" s="599"/>
      <c r="AL41" s="601"/>
      <c r="AM41" s="739"/>
      <c r="AN41" s="574"/>
      <c r="AO41" s="574"/>
      <c r="AP41" s="574"/>
      <c r="AQ41" s="574"/>
      <c r="AR41" s="574"/>
      <c r="AS41" s="574"/>
      <c r="AT41" s="574"/>
      <c r="AU41" s="574"/>
    </row>
    <row r="42" spans="2:47" ht="24" x14ac:dyDescent="0.2">
      <c r="B42" s="599" t="s">
        <v>310</v>
      </c>
      <c r="C42" s="600" t="s">
        <v>345</v>
      </c>
      <c r="D42" s="599"/>
      <c r="E42" s="599">
        <v>4</v>
      </c>
      <c r="F42" s="570"/>
      <c r="G42" s="698"/>
      <c r="H42" s="568">
        <f t="shared" si="22"/>
        <v>38</v>
      </c>
      <c r="I42" s="599"/>
      <c r="J42" s="570"/>
      <c r="K42" s="597">
        <f t="shared" si="35"/>
        <v>38</v>
      </c>
      <c r="L42" s="599">
        <v>0</v>
      </c>
      <c r="M42" s="594">
        <v>38</v>
      </c>
      <c r="N42" s="601">
        <v>28</v>
      </c>
      <c r="O42" s="599">
        <v>6</v>
      </c>
      <c r="P42" s="599">
        <v>4</v>
      </c>
      <c r="Q42" s="611"/>
      <c r="R42" s="611"/>
      <c r="S42" s="599"/>
      <c r="T42" s="570"/>
      <c r="U42" s="599"/>
      <c r="V42" s="601"/>
      <c r="W42" s="599"/>
      <c r="X42" s="570"/>
      <c r="Y42" s="570"/>
      <c r="Z42" s="599"/>
      <c r="AA42" s="570"/>
      <c r="AB42" s="570">
        <v>38</v>
      </c>
      <c r="AC42" s="601"/>
      <c r="AD42" s="599"/>
      <c r="AE42" s="599"/>
      <c r="AF42" s="570"/>
      <c r="AG42" s="599"/>
      <c r="AH42" s="599"/>
      <c r="AI42" s="599"/>
      <c r="AJ42" s="599"/>
      <c r="AK42" s="599"/>
      <c r="AL42" s="601"/>
      <c r="AM42" s="739"/>
      <c r="AN42" s="570"/>
      <c r="AO42" s="570"/>
      <c r="AP42" s="570"/>
      <c r="AQ42" s="570"/>
      <c r="AR42" s="570"/>
      <c r="AS42" s="570"/>
      <c r="AT42" s="570"/>
      <c r="AU42" s="570"/>
    </row>
    <row r="43" spans="2:47" ht="24" x14ac:dyDescent="0.2">
      <c r="B43" s="599" t="s">
        <v>311</v>
      </c>
      <c r="C43" s="600" t="s">
        <v>161</v>
      </c>
      <c r="D43" s="599">
        <v>8</v>
      </c>
      <c r="E43" s="599"/>
      <c r="F43" s="570"/>
      <c r="G43" s="698">
        <v>12</v>
      </c>
      <c r="H43" s="823">
        <f t="shared" si="22"/>
        <v>104</v>
      </c>
      <c r="I43" s="599"/>
      <c r="J43" s="570"/>
      <c r="K43" s="597">
        <f t="shared" si="35"/>
        <v>92</v>
      </c>
      <c r="L43" s="599">
        <v>10</v>
      </c>
      <c r="M43" s="594">
        <v>82</v>
      </c>
      <c r="N43" s="601">
        <v>40</v>
      </c>
      <c r="O43" s="599">
        <v>22</v>
      </c>
      <c r="P43" s="599">
        <v>20</v>
      </c>
      <c r="Q43" s="611"/>
      <c r="R43" s="611"/>
      <c r="S43" s="599"/>
      <c r="T43" s="570"/>
      <c r="U43" s="599"/>
      <c r="V43" s="601"/>
      <c r="W43" s="599"/>
      <c r="X43" s="570"/>
      <c r="Y43" s="570"/>
      <c r="Z43" s="599"/>
      <c r="AA43" s="570"/>
      <c r="AB43" s="570"/>
      <c r="AC43" s="601"/>
      <c r="AD43" s="599"/>
      <c r="AE43" s="599"/>
      <c r="AF43" s="570"/>
      <c r="AG43" s="599"/>
      <c r="AH43" s="599"/>
      <c r="AI43" s="599"/>
      <c r="AJ43" s="599"/>
      <c r="AK43" s="599"/>
      <c r="AL43" s="601"/>
      <c r="AM43" s="739"/>
      <c r="AN43" s="570">
        <v>30</v>
      </c>
      <c r="AO43" s="570"/>
      <c r="AP43" s="570"/>
      <c r="AQ43" s="570"/>
      <c r="AR43" s="599">
        <v>52</v>
      </c>
      <c r="AS43" s="570">
        <v>10</v>
      </c>
      <c r="AT43" s="570">
        <v>6</v>
      </c>
      <c r="AU43" s="570">
        <v>6</v>
      </c>
    </row>
    <row r="44" spans="2:47" x14ac:dyDescent="0.2">
      <c r="B44" s="599" t="s">
        <v>312</v>
      </c>
      <c r="C44" s="600" t="s">
        <v>106</v>
      </c>
      <c r="D44" s="599">
        <v>8</v>
      </c>
      <c r="E44" s="599"/>
      <c r="F44" s="599">
        <v>8</v>
      </c>
      <c r="G44" s="698">
        <v>12</v>
      </c>
      <c r="H44" s="568">
        <f t="shared" si="22"/>
        <v>110</v>
      </c>
      <c r="I44" s="594"/>
      <c r="J44" s="570"/>
      <c r="K44" s="597">
        <f t="shared" si="35"/>
        <v>98</v>
      </c>
      <c r="L44" s="599">
        <v>10</v>
      </c>
      <c r="M44" s="599">
        <v>88</v>
      </c>
      <c r="N44" s="601">
        <v>58</v>
      </c>
      <c r="O44" s="599">
        <v>6</v>
      </c>
      <c r="P44" s="599">
        <v>4</v>
      </c>
      <c r="Q44" s="611">
        <v>20</v>
      </c>
      <c r="R44" s="611"/>
      <c r="S44" s="599"/>
      <c r="T44" s="570"/>
      <c r="U44" s="599"/>
      <c r="V44" s="601"/>
      <c r="W44" s="599"/>
      <c r="X44" s="570"/>
      <c r="Y44" s="570"/>
      <c r="Z44" s="599"/>
      <c r="AA44" s="570"/>
      <c r="AB44" s="570"/>
      <c r="AC44" s="601"/>
      <c r="AD44" s="599"/>
      <c r="AE44" s="599"/>
      <c r="AF44" s="570"/>
      <c r="AG44" s="599"/>
      <c r="AH44" s="599"/>
      <c r="AI44" s="599"/>
      <c r="AJ44" s="599"/>
      <c r="AK44" s="599"/>
      <c r="AL44" s="601"/>
      <c r="AM44" s="739"/>
      <c r="AN44" s="570">
        <v>30</v>
      </c>
      <c r="AO44" s="570"/>
      <c r="AP44" s="570"/>
      <c r="AQ44" s="570"/>
      <c r="AR44" s="599">
        <v>58</v>
      </c>
      <c r="AS44" s="570">
        <v>10</v>
      </c>
      <c r="AT44" s="570">
        <v>6</v>
      </c>
      <c r="AU44" s="570">
        <v>6</v>
      </c>
    </row>
    <row r="45" spans="2:47" ht="24" x14ac:dyDescent="0.2">
      <c r="B45" s="599" t="s">
        <v>313</v>
      </c>
      <c r="C45" s="600" t="s">
        <v>351</v>
      </c>
      <c r="D45" s="599"/>
      <c r="E45" s="599">
        <v>6</v>
      </c>
      <c r="F45" s="570"/>
      <c r="G45" s="698"/>
      <c r="H45" s="568">
        <f t="shared" si="22"/>
        <v>36</v>
      </c>
      <c r="I45" s="599"/>
      <c r="J45" s="570"/>
      <c r="K45" s="597">
        <f t="shared" si="35"/>
        <v>36</v>
      </c>
      <c r="L45" s="599">
        <v>0</v>
      </c>
      <c r="M45" s="594">
        <v>36</v>
      </c>
      <c r="N45" s="601">
        <v>30</v>
      </c>
      <c r="O45" s="599"/>
      <c r="P45" s="599">
        <v>6</v>
      </c>
      <c r="Q45" s="611"/>
      <c r="R45" s="611"/>
      <c r="S45" s="599"/>
      <c r="T45" s="570"/>
      <c r="U45" s="599"/>
      <c r="V45" s="601"/>
      <c r="W45" s="599"/>
      <c r="X45" s="570"/>
      <c r="Y45" s="570"/>
      <c r="Z45" s="599"/>
      <c r="AA45" s="570"/>
      <c r="AB45" s="570"/>
      <c r="AC45" s="601"/>
      <c r="AD45" s="599"/>
      <c r="AE45" s="599"/>
      <c r="AF45" s="570"/>
      <c r="AG45" s="599"/>
      <c r="AH45" s="599"/>
      <c r="AI45" s="599"/>
      <c r="AJ45" s="599">
        <v>36</v>
      </c>
      <c r="AK45" s="599"/>
      <c r="AL45" s="601"/>
      <c r="AM45" s="739"/>
      <c r="AN45" s="570"/>
      <c r="AO45" s="570"/>
      <c r="AP45" s="570"/>
      <c r="AQ45" s="570"/>
      <c r="AR45" s="570"/>
      <c r="AS45" s="570"/>
      <c r="AT45" s="570"/>
      <c r="AU45" s="570"/>
    </row>
    <row r="46" spans="2:47" x14ac:dyDescent="0.2">
      <c r="B46" s="599" t="s">
        <v>314</v>
      </c>
      <c r="C46" s="600" t="s">
        <v>110</v>
      </c>
      <c r="D46" s="599"/>
      <c r="E46" s="599">
        <v>5</v>
      </c>
      <c r="F46" s="570"/>
      <c r="G46" s="698"/>
      <c r="H46" s="568">
        <f t="shared" si="22"/>
        <v>68</v>
      </c>
      <c r="I46" s="599"/>
      <c r="J46" s="570"/>
      <c r="K46" s="597">
        <f t="shared" si="35"/>
        <v>68</v>
      </c>
      <c r="L46" s="599">
        <v>0</v>
      </c>
      <c r="M46" s="594">
        <v>68</v>
      </c>
      <c r="N46" s="601">
        <v>34</v>
      </c>
      <c r="O46" s="599">
        <v>18</v>
      </c>
      <c r="P46" s="599">
        <v>16</v>
      </c>
      <c r="Q46" s="611"/>
      <c r="R46" s="611"/>
      <c r="S46" s="599"/>
      <c r="T46" s="570"/>
      <c r="U46" s="599"/>
      <c r="V46" s="601"/>
      <c r="W46" s="599"/>
      <c r="X46" s="570"/>
      <c r="Y46" s="570"/>
      <c r="Z46" s="599"/>
      <c r="AA46" s="570"/>
      <c r="AB46" s="570"/>
      <c r="AC46" s="601"/>
      <c r="AD46" s="599"/>
      <c r="AE46" s="599"/>
      <c r="AF46" s="570">
        <v>68</v>
      </c>
      <c r="AG46" s="599"/>
      <c r="AH46" s="599"/>
      <c r="AI46" s="599"/>
      <c r="AJ46" s="599"/>
      <c r="AK46" s="599"/>
      <c r="AL46" s="601"/>
      <c r="AM46" s="739"/>
      <c r="AN46" s="570"/>
      <c r="AO46" s="570"/>
      <c r="AP46" s="570"/>
      <c r="AQ46" s="570"/>
      <c r="AR46" s="570"/>
      <c r="AS46" s="570"/>
      <c r="AT46" s="570"/>
      <c r="AU46" s="570"/>
    </row>
    <row r="47" spans="2:47" ht="12.75" thickBot="1" x14ac:dyDescent="0.25">
      <c r="B47" s="578" t="s">
        <v>366</v>
      </c>
      <c r="C47" s="577" t="s">
        <v>162</v>
      </c>
      <c r="D47" s="578"/>
      <c r="E47" s="578">
        <v>8</v>
      </c>
      <c r="F47" s="579"/>
      <c r="G47" s="603"/>
      <c r="H47" s="892">
        <f t="shared" si="22"/>
        <v>36</v>
      </c>
      <c r="I47" s="578"/>
      <c r="J47" s="579"/>
      <c r="K47" s="612">
        <f t="shared" si="35"/>
        <v>36</v>
      </c>
      <c r="L47" s="578">
        <v>0</v>
      </c>
      <c r="M47" s="578">
        <v>36</v>
      </c>
      <c r="N47" s="612">
        <v>36</v>
      </c>
      <c r="O47" s="578"/>
      <c r="P47" s="578"/>
      <c r="Q47" s="694"/>
      <c r="R47" s="694"/>
      <c r="S47" s="603"/>
      <c r="T47" s="574"/>
      <c r="U47" s="603"/>
      <c r="V47" s="606"/>
      <c r="W47" s="603"/>
      <c r="X47" s="574"/>
      <c r="Y47" s="579"/>
      <c r="Z47" s="590"/>
      <c r="AA47" s="589"/>
      <c r="AB47" s="579"/>
      <c r="AC47" s="612"/>
      <c r="AD47" s="578"/>
      <c r="AE47" s="578"/>
      <c r="AF47" s="579"/>
      <c r="AG47" s="578"/>
      <c r="AH47" s="578"/>
      <c r="AI47" s="578"/>
      <c r="AJ47" s="578"/>
      <c r="AK47" s="578"/>
      <c r="AL47" s="612"/>
      <c r="AM47" s="856"/>
      <c r="AN47" s="579"/>
      <c r="AO47" s="579"/>
      <c r="AP47" s="579"/>
      <c r="AQ47" s="579"/>
      <c r="AR47" s="579">
        <v>36</v>
      </c>
      <c r="AS47" s="579"/>
      <c r="AT47" s="579"/>
      <c r="AU47" s="579"/>
    </row>
    <row r="48" spans="2:47" ht="18" customHeight="1" thickBot="1" x14ac:dyDescent="0.25">
      <c r="B48" s="784" t="s">
        <v>248</v>
      </c>
      <c r="C48" s="693" t="s">
        <v>265</v>
      </c>
      <c r="D48" s="784">
        <v>13</v>
      </c>
      <c r="E48" s="784">
        <f>E49+E55+E61+E66+E72</f>
        <v>12</v>
      </c>
      <c r="F48" s="784">
        <f>F49+F55+F61+F66+F72</f>
        <v>2</v>
      </c>
      <c r="G48" s="697">
        <f>G49+G55+G61+G66+G72</f>
        <v>156</v>
      </c>
      <c r="H48" s="553">
        <f>K48+G48</f>
        <v>1912</v>
      </c>
      <c r="I48" s="784">
        <f>SUM(J48:K48)</f>
        <v>2620</v>
      </c>
      <c r="J48" s="784">
        <f>J49+J55+J61+J66+J72</f>
        <v>864</v>
      </c>
      <c r="K48" s="784">
        <f>K49+K55+K61+K66+K72</f>
        <v>1756</v>
      </c>
      <c r="L48" s="784">
        <f t="shared" ref="L48:AU48" si="36">L49+L55+L61+L66+L72</f>
        <v>220</v>
      </c>
      <c r="M48" s="784">
        <f>M49+M55+M61+M66+M72</f>
        <v>1536</v>
      </c>
      <c r="N48" s="780">
        <f t="shared" si="36"/>
        <v>824</v>
      </c>
      <c r="O48" s="784">
        <f t="shared" si="36"/>
        <v>378</v>
      </c>
      <c r="P48" s="551">
        <f t="shared" si="36"/>
        <v>178</v>
      </c>
      <c r="Q48" s="720">
        <f t="shared" si="36"/>
        <v>66</v>
      </c>
      <c r="R48" s="893"/>
      <c r="S48" s="784"/>
      <c r="T48" s="702"/>
      <c r="U48" s="784"/>
      <c r="V48" s="780"/>
      <c r="W48" s="551"/>
      <c r="X48" s="702">
        <f t="shared" si="36"/>
        <v>312</v>
      </c>
      <c r="Y48" s="702">
        <f t="shared" si="36"/>
        <v>24</v>
      </c>
      <c r="Z48" s="702"/>
      <c r="AA48" s="702">
        <f t="shared" si="36"/>
        <v>0</v>
      </c>
      <c r="AB48" s="551">
        <f t="shared" si="36"/>
        <v>402</v>
      </c>
      <c r="AC48" s="720">
        <f t="shared" si="36"/>
        <v>38</v>
      </c>
      <c r="AD48" s="551">
        <f t="shared" si="36"/>
        <v>24</v>
      </c>
      <c r="AE48" s="551">
        <f t="shared" si="36"/>
        <v>12</v>
      </c>
      <c r="AF48" s="702">
        <f t="shared" si="36"/>
        <v>336</v>
      </c>
      <c r="AG48" s="551">
        <f t="shared" si="36"/>
        <v>54</v>
      </c>
      <c r="AH48" s="551">
        <f t="shared" si="36"/>
        <v>6</v>
      </c>
      <c r="AI48" s="551">
        <f t="shared" si="36"/>
        <v>6</v>
      </c>
      <c r="AJ48" s="551">
        <f t="shared" si="36"/>
        <v>684</v>
      </c>
      <c r="AK48" s="551">
        <f t="shared" si="36"/>
        <v>36</v>
      </c>
      <c r="AL48" s="721">
        <f t="shared" si="36"/>
        <v>12</v>
      </c>
      <c r="AM48" s="702">
        <f t="shared" si="36"/>
        <v>36</v>
      </c>
      <c r="AN48" s="702">
        <f t="shared" si="36"/>
        <v>432</v>
      </c>
      <c r="AO48" s="551">
        <f t="shared" si="36"/>
        <v>48</v>
      </c>
      <c r="AP48" s="702">
        <f t="shared" si="36"/>
        <v>12</v>
      </c>
      <c r="AQ48" s="702">
        <f t="shared" si="36"/>
        <v>24</v>
      </c>
      <c r="AR48" s="702">
        <f t="shared" si="36"/>
        <v>234</v>
      </c>
      <c r="AS48" s="702">
        <f t="shared" si="36"/>
        <v>20</v>
      </c>
      <c r="AT48" s="702"/>
      <c r="AU48" s="702">
        <f t="shared" si="36"/>
        <v>24</v>
      </c>
    </row>
    <row r="49" spans="1:47" ht="29.25" customHeight="1" thickBot="1" x14ac:dyDescent="0.25">
      <c r="B49" s="555" t="s">
        <v>249</v>
      </c>
      <c r="C49" s="617" t="s">
        <v>286</v>
      </c>
      <c r="D49" s="588" t="s">
        <v>262</v>
      </c>
      <c r="E49" s="551">
        <v>2</v>
      </c>
      <c r="F49" s="702">
        <v>1</v>
      </c>
      <c r="G49" s="702">
        <f>SUM(G50:G54)</f>
        <v>36</v>
      </c>
      <c r="H49" s="553">
        <f>K49+G49</f>
        <v>590</v>
      </c>
      <c r="I49" s="551">
        <f>SUM(J49:K49)</f>
        <v>698</v>
      </c>
      <c r="J49" s="702">
        <f>J52+J53</f>
        <v>144</v>
      </c>
      <c r="K49" s="551">
        <f t="shared" ref="K49:Q49" si="37">SUM(K50:K52)</f>
        <v>554</v>
      </c>
      <c r="L49" s="551">
        <f t="shared" si="37"/>
        <v>56</v>
      </c>
      <c r="M49" s="551">
        <f t="shared" si="37"/>
        <v>498</v>
      </c>
      <c r="N49" s="551">
        <f t="shared" si="37"/>
        <v>250</v>
      </c>
      <c r="O49" s="551">
        <f t="shared" si="37"/>
        <v>130</v>
      </c>
      <c r="P49" s="551">
        <f t="shared" si="37"/>
        <v>86</v>
      </c>
      <c r="Q49" s="720">
        <f t="shared" si="37"/>
        <v>32</v>
      </c>
      <c r="R49" s="720"/>
      <c r="S49" s="551"/>
      <c r="T49" s="721"/>
      <c r="U49" s="551"/>
      <c r="V49" s="721"/>
      <c r="W49" s="551"/>
      <c r="X49" s="702"/>
      <c r="Y49" s="702"/>
      <c r="Z49" s="702"/>
      <c r="AA49" s="702"/>
      <c r="AB49" s="551"/>
      <c r="AC49" s="720"/>
      <c r="AD49" s="551"/>
      <c r="AE49" s="551"/>
      <c r="AF49" s="702">
        <f t="shared" ref="AF49:AU49" si="38">SUM(AF50:AF52)</f>
        <v>204</v>
      </c>
      <c r="AG49" s="551">
        <f t="shared" si="38"/>
        <v>36</v>
      </c>
      <c r="AH49" s="551"/>
      <c r="AI49" s="551">
        <f t="shared" si="38"/>
        <v>0</v>
      </c>
      <c r="AJ49" s="551">
        <f>SUM(AJ50:AJ53)</f>
        <v>438</v>
      </c>
      <c r="AK49" s="551">
        <f>SUM(AK50:AK53)</f>
        <v>20</v>
      </c>
      <c r="AL49" s="551">
        <f>SUM(AL50:AL54)</f>
        <v>12</v>
      </c>
      <c r="AM49" s="551">
        <f>SUM(AM50:AM54)</f>
        <v>24</v>
      </c>
      <c r="AN49" s="702">
        <f t="shared" si="38"/>
        <v>0</v>
      </c>
      <c r="AO49" s="551">
        <f t="shared" si="38"/>
        <v>0</v>
      </c>
      <c r="AP49" s="702"/>
      <c r="AQ49" s="702">
        <f t="shared" si="38"/>
        <v>0</v>
      </c>
      <c r="AR49" s="702">
        <f t="shared" si="38"/>
        <v>0</v>
      </c>
      <c r="AS49" s="702"/>
      <c r="AT49" s="702"/>
      <c r="AU49" s="702">
        <f t="shared" si="38"/>
        <v>0</v>
      </c>
    </row>
    <row r="50" spans="1:47" ht="28.5" customHeight="1" x14ac:dyDescent="0.2">
      <c r="B50" s="618" t="s">
        <v>250</v>
      </c>
      <c r="C50" s="619" t="s">
        <v>287</v>
      </c>
      <c r="D50" s="599">
        <v>6</v>
      </c>
      <c r="E50" s="594"/>
      <c r="F50" s="599">
        <v>6</v>
      </c>
      <c r="G50" s="567">
        <v>12</v>
      </c>
      <c r="H50" s="562">
        <f t="shared" si="22"/>
        <v>444</v>
      </c>
      <c r="I50" s="594"/>
      <c r="J50" s="567"/>
      <c r="K50" s="594">
        <f>L50+M50</f>
        <v>432</v>
      </c>
      <c r="L50" s="594">
        <v>36</v>
      </c>
      <c r="M50" s="594">
        <v>396</v>
      </c>
      <c r="N50" s="597">
        <v>198</v>
      </c>
      <c r="O50" s="594">
        <v>100</v>
      </c>
      <c r="P50" s="567">
        <v>66</v>
      </c>
      <c r="Q50" s="597">
        <v>32</v>
      </c>
      <c r="R50" s="632"/>
      <c r="S50" s="557"/>
      <c r="T50" s="818"/>
      <c r="U50" s="557"/>
      <c r="V50" s="597"/>
      <c r="W50" s="594"/>
      <c r="X50" s="567"/>
      <c r="Y50" s="567"/>
      <c r="Z50" s="567"/>
      <c r="AA50" s="567"/>
      <c r="AB50" s="594"/>
      <c r="AC50" s="632"/>
      <c r="AD50" s="594"/>
      <c r="AE50" s="594"/>
      <c r="AF50" s="567">
        <v>204</v>
      </c>
      <c r="AG50" s="594">
        <v>36</v>
      </c>
      <c r="AH50" s="594"/>
      <c r="AI50" s="594"/>
      <c r="AJ50" s="594">
        <v>192</v>
      </c>
      <c r="AK50" s="567">
        <v>0</v>
      </c>
      <c r="AL50" s="567">
        <v>6</v>
      </c>
      <c r="AM50" s="567">
        <v>6</v>
      </c>
      <c r="AN50" s="818"/>
      <c r="AO50" s="818"/>
      <c r="AP50" s="818"/>
      <c r="AQ50" s="818"/>
      <c r="AR50" s="567"/>
      <c r="AS50" s="567"/>
      <c r="AT50" s="567"/>
      <c r="AU50" s="567"/>
    </row>
    <row r="51" spans="1:47" ht="24.75" thickBot="1" x14ac:dyDescent="0.25">
      <c r="B51" s="604" t="s">
        <v>289</v>
      </c>
      <c r="C51" s="661" t="s">
        <v>288</v>
      </c>
      <c r="D51" s="603">
        <v>6</v>
      </c>
      <c r="E51" s="603"/>
      <c r="F51" s="574"/>
      <c r="G51" s="574">
        <v>12</v>
      </c>
      <c r="H51" s="840">
        <f t="shared" si="22"/>
        <v>134</v>
      </c>
      <c r="I51" s="603"/>
      <c r="J51" s="574"/>
      <c r="K51" s="578">
        <f>L51+M51</f>
        <v>122</v>
      </c>
      <c r="L51" s="603">
        <v>20</v>
      </c>
      <c r="M51" s="603">
        <v>102</v>
      </c>
      <c r="N51" s="606">
        <v>52</v>
      </c>
      <c r="O51" s="603">
        <v>30</v>
      </c>
      <c r="P51" s="574">
        <v>20</v>
      </c>
      <c r="Q51" s="606"/>
      <c r="R51" s="694"/>
      <c r="S51" s="603"/>
      <c r="T51" s="574"/>
      <c r="U51" s="603"/>
      <c r="V51" s="606"/>
      <c r="W51" s="603"/>
      <c r="X51" s="574"/>
      <c r="Y51" s="574"/>
      <c r="Z51" s="574"/>
      <c r="AA51" s="574"/>
      <c r="AB51" s="603"/>
      <c r="AC51" s="694"/>
      <c r="AD51" s="603"/>
      <c r="AE51" s="603"/>
      <c r="AF51" s="574"/>
      <c r="AG51" s="603"/>
      <c r="AH51" s="603"/>
      <c r="AI51" s="603"/>
      <c r="AJ51" s="603">
        <v>102</v>
      </c>
      <c r="AK51" s="574">
        <v>20</v>
      </c>
      <c r="AL51" s="574">
        <v>6</v>
      </c>
      <c r="AM51" s="574">
        <v>6</v>
      </c>
      <c r="AN51" s="574"/>
      <c r="AO51" s="574"/>
      <c r="AP51" s="574"/>
      <c r="AQ51" s="574"/>
      <c r="AR51" s="574"/>
      <c r="AS51" s="574"/>
      <c r="AT51" s="574"/>
      <c r="AU51" s="574"/>
    </row>
    <row r="52" spans="1:47" ht="16.5" customHeight="1" thickBot="1" x14ac:dyDescent="0.25">
      <c r="B52" s="555" t="s">
        <v>334</v>
      </c>
      <c r="C52" s="620" t="s">
        <v>251</v>
      </c>
      <c r="D52" s="588"/>
      <c r="E52" s="588">
        <v>6</v>
      </c>
      <c r="F52" s="576"/>
      <c r="G52" s="576"/>
      <c r="H52" s="553">
        <f t="shared" si="22"/>
        <v>0</v>
      </c>
      <c r="I52" s="588"/>
      <c r="J52" s="576">
        <v>72</v>
      </c>
      <c r="K52" s="588"/>
      <c r="L52" s="588"/>
      <c r="M52" s="588"/>
      <c r="N52" s="628"/>
      <c r="O52" s="588"/>
      <c r="P52" s="576"/>
      <c r="Q52" s="628"/>
      <c r="R52" s="667"/>
      <c r="S52" s="588"/>
      <c r="T52" s="576"/>
      <c r="U52" s="588"/>
      <c r="V52" s="628"/>
      <c r="W52" s="588"/>
      <c r="X52" s="576"/>
      <c r="Y52" s="576"/>
      <c r="Z52" s="576"/>
      <c r="AA52" s="576"/>
      <c r="AB52" s="588"/>
      <c r="AC52" s="667"/>
      <c r="AD52" s="588"/>
      <c r="AE52" s="588"/>
      <c r="AF52" s="576"/>
      <c r="AG52" s="588"/>
      <c r="AH52" s="588"/>
      <c r="AI52" s="588"/>
      <c r="AJ52" s="588">
        <v>72</v>
      </c>
      <c r="AK52" s="576"/>
      <c r="AL52" s="576"/>
      <c r="AM52" s="576"/>
      <c r="AN52" s="576"/>
      <c r="AO52" s="576"/>
      <c r="AP52" s="576"/>
      <c r="AQ52" s="576"/>
      <c r="AR52" s="576"/>
      <c r="AS52" s="576"/>
      <c r="AT52" s="576"/>
      <c r="AU52" s="576"/>
    </row>
    <row r="53" spans="1:47" ht="16.5" customHeight="1" thickBot="1" x14ac:dyDescent="0.25">
      <c r="B53" s="555" t="s">
        <v>125</v>
      </c>
      <c r="C53" s="620" t="s">
        <v>261</v>
      </c>
      <c r="D53" s="588"/>
      <c r="E53" s="588">
        <v>6</v>
      </c>
      <c r="F53" s="576"/>
      <c r="G53" s="576"/>
      <c r="H53" s="553"/>
      <c r="I53" s="588"/>
      <c r="J53" s="576">
        <v>72</v>
      </c>
      <c r="K53" s="588"/>
      <c r="L53" s="588"/>
      <c r="M53" s="588"/>
      <c r="N53" s="628"/>
      <c r="O53" s="588"/>
      <c r="P53" s="576"/>
      <c r="Q53" s="628"/>
      <c r="R53" s="667"/>
      <c r="S53" s="590"/>
      <c r="T53" s="589"/>
      <c r="U53" s="578"/>
      <c r="V53" s="612"/>
      <c r="W53" s="578"/>
      <c r="X53" s="579"/>
      <c r="Y53" s="579"/>
      <c r="Z53" s="579"/>
      <c r="AA53" s="579"/>
      <c r="AB53" s="578"/>
      <c r="AC53" s="578"/>
      <c r="AD53" s="579"/>
      <c r="AE53" s="578"/>
      <c r="AF53" s="579"/>
      <c r="AG53" s="578"/>
      <c r="AH53" s="578"/>
      <c r="AI53" s="578"/>
      <c r="AJ53" s="578">
        <v>72</v>
      </c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</row>
    <row r="54" spans="1:47" ht="16.5" customHeight="1" thickBot="1" x14ac:dyDescent="0.25">
      <c r="B54" s="695" t="s">
        <v>371</v>
      </c>
      <c r="C54" s="789" t="s">
        <v>379</v>
      </c>
      <c r="D54" s="614"/>
      <c r="E54" s="590"/>
      <c r="F54" s="589"/>
      <c r="G54" s="700">
        <v>12</v>
      </c>
      <c r="H54" s="881"/>
      <c r="I54" s="578"/>
      <c r="J54" s="579"/>
      <c r="K54" s="578"/>
      <c r="L54" s="578"/>
      <c r="M54" s="578"/>
      <c r="N54" s="612"/>
      <c r="O54" s="578"/>
      <c r="P54" s="579"/>
      <c r="Q54" s="612"/>
      <c r="R54" s="614"/>
      <c r="S54" s="590"/>
      <c r="T54" s="589"/>
      <c r="U54" s="588"/>
      <c r="V54" s="628"/>
      <c r="W54" s="588"/>
      <c r="X54" s="576"/>
      <c r="Y54" s="576"/>
      <c r="Z54" s="576"/>
      <c r="AA54" s="576"/>
      <c r="AB54" s="588"/>
      <c r="AC54" s="588"/>
      <c r="AD54" s="628"/>
      <c r="AE54" s="588"/>
      <c r="AF54" s="576"/>
      <c r="AG54" s="588"/>
      <c r="AH54" s="588"/>
      <c r="AI54" s="588"/>
      <c r="AJ54" s="588"/>
      <c r="AK54" s="576"/>
      <c r="AL54" s="576"/>
      <c r="AM54" s="576">
        <v>12</v>
      </c>
      <c r="AN54" s="576"/>
      <c r="AO54" s="576"/>
      <c r="AP54" s="576"/>
      <c r="AQ54" s="576"/>
      <c r="AR54" s="576"/>
      <c r="AS54" s="576"/>
      <c r="AT54" s="576"/>
      <c r="AU54" s="576"/>
    </row>
    <row r="55" spans="1:47" ht="54.75" customHeight="1" thickBot="1" x14ac:dyDescent="0.25">
      <c r="B55" s="555" t="s">
        <v>252</v>
      </c>
      <c r="C55" s="620" t="s">
        <v>291</v>
      </c>
      <c r="D55" s="588" t="s">
        <v>262</v>
      </c>
      <c r="E55" s="551">
        <v>3</v>
      </c>
      <c r="F55" s="702">
        <v>1</v>
      </c>
      <c r="G55" s="702">
        <f>SUM(G56:G60)</f>
        <v>24</v>
      </c>
      <c r="H55" s="553">
        <f>K55+G55</f>
        <v>292</v>
      </c>
      <c r="I55" s="551">
        <f>SUM(J55:K55)</f>
        <v>412</v>
      </c>
      <c r="J55" s="702">
        <f>J58+J59</f>
        <v>144</v>
      </c>
      <c r="K55" s="551">
        <f>SUM(K56:K59)</f>
        <v>268</v>
      </c>
      <c r="L55" s="551">
        <f t="shared" ref="L55:AU55" si="39">SUM(L56:L59)</f>
        <v>34</v>
      </c>
      <c r="M55" s="551">
        <f t="shared" si="39"/>
        <v>234</v>
      </c>
      <c r="N55" s="721">
        <f t="shared" si="39"/>
        <v>118</v>
      </c>
      <c r="O55" s="551">
        <f t="shared" si="39"/>
        <v>50</v>
      </c>
      <c r="P55" s="702">
        <f t="shared" si="39"/>
        <v>32</v>
      </c>
      <c r="Q55" s="721">
        <f t="shared" si="39"/>
        <v>34</v>
      </c>
      <c r="R55" s="720">
        <f t="shared" si="39"/>
        <v>0</v>
      </c>
      <c r="S55" s="551"/>
      <c r="T55" s="702">
        <f t="shared" si="39"/>
        <v>0</v>
      </c>
      <c r="U55" s="551">
        <f t="shared" si="39"/>
        <v>0</v>
      </c>
      <c r="V55" s="721"/>
      <c r="W55" s="551">
        <f t="shared" si="39"/>
        <v>0</v>
      </c>
      <c r="X55" s="702">
        <f t="shared" si="39"/>
        <v>0</v>
      </c>
      <c r="Y55" s="702"/>
      <c r="Z55" s="702"/>
      <c r="AA55" s="702"/>
      <c r="AB55" s="551">
        <f t="shared" si="39"/>
        <v>0</v>
      </c>
      <c r="AC55" s="551"/>
      <c r="AD55" s="721"/>
      <c r="AE55" s="551">
        <f t="shared" si="39"/>
        <v>0</v>
      </c>
      <c r="AF55" s="702">
        <f t="shared" si="39"/>
        <v>132</v>
      </c>
      <c r="AG55" s="551">
        <f t="shared" si="39"/>
        <v>18</v>
      </c>
      <c r="AH55" s="551">
        <f t="shared" si="39"/>
        <v>6</v>
      </c>
      <c r="AI55" s="551">
        <f t="shared" si="39"/>
        <v>6</v>
      </c>
      <c r="AJ55" s="551">
        <f t="shared" si="39"/>
        <v>246</v>
      </c>
      <c r="AK55" s="551">
        <f t="shared" si="39"/>
        <v>16</v>
      </c>
      <c r="AL55" s="551">
        <f>SUM(AL56:AL60)</f>
        <v>0</v>
      </c>
      <c r="AM55" s="551">
        <f>SUM(AM56:AM60)</f>
        <v>12</v>
      </c>
      <c r="AN55" s="702">
        <f t="shared" si="39"/>
        <v>0</v>
      </c>
      <c r="AO55" s="702"/>
      <c r="AP55" s="702"/>
      <c r="AQ55" s="702">
        <f t="shared" si="39"/>
        <v>0</v>
      </c>
      <c r="AR55" s="702">
        <f t="shared" si="39"/>
        <v>0</v>
      </c>
      <c r="AS55" s="702"/>
      <c r="AT55" s="702"/>
      <c r="AU55" s="702">
        <f t="shared" si="39"/>
        <v>0</v>
      </c>
    </row>
    <row r="56" spans="1:47" ht="51.75" customHeight="1" x14ac:dyDescent="0.2">
      <c r="B56" s="618" t="s">
        <v>253</v>
      </c>
      <c r="C56" s="621" t="s">
        <v>292</v>
      </c>
      <c r="D56" s="592">
        <v>5</v>
      </c>
      <c r="E56" s="579"/>
      <c r="F56" s="579">
        <v>5</v>
      </c>
      <c r="G56" s="579">
        <v>12</v>
      </c>
      <c r="H56" s="894">
        <f t="shared" si="22"/>
        <v>162</v>
      </c>
      <c r="I56" s="622"/>
      <c r="J56" s="579"/>
      <c r="K56" s="578">
        <f>L56+M56</f>
        <v>150</v>
      </c>
      <c r="L56" s="578">
        <v>18</v>
      </c>
      <c r="M56" s="578">
        <v>132</v>
      </c>
      <c r="N56" s="612">
        <v>66</v>
      </c>
      <c r="O56" s="578">
        <v>20</v>
      </c>
      <c r="P56" s="579">
        <v>12</v>
      </c>
      <c r="Q56" s="612">
        <v>34</v>
      </c>
      <c r="R56" s="895"/>
      <c r="S56" s="578"/>
      <c r="T56" s="579"/>
      <c r="U56" s="592"/>
      <c r="V56" s="612"/>
      <c r="W56" s="578"/>
      <c r="X56" s="896"/>
      <c r="Y56" s="896"/>
      <c r="Z56" s="579"/>
      <c r="AA56" s="579"/>
      <c r="AB56" s="578"/>
      <c r="AC56" s="592"/>
      <c r="AD56" s="896"/>
      <c r="AE56" s="592"/>
      <c r="AF56" s="579">
        <v>132</v>
      </c>
      <c r="AG56" s="592">
        <v>18</v>
      </c>
      <c r="AH56" s="592">
        <v>6</v>
      </c>
      <c r="AI56" s="592">
        <v>6</v>
      </c>
      <c r="AJ56" s="578"/>
      <c r="AK56" s="579"/>
      <c r="AL56" s="896"/>
      <c r="AM56" s="579"/>
      <c r="AN56" s="579"/>
      <c r="AO56" s="579"/>
      <c r="AP56" s="579"/>
      <c r="AQ56" s="579"/>
      <c r="AR56" s="579"/>
      <c r="AS56" s="612"/>
      <c r="AT56" s="592"/>
      <c r="AU56" s="896"/>
    </row>
    <row r="57" spans="1:47" ht="27.75" customHeight="1" thickBot="1" x14ac:dyDescent="0.25">
      <c r="B57" s="623" t="s">
        <v>290</v>
      </c>
      <c r="C57" s="624" t="s">
        <v>293</v>
      </c>
      <c r="D57" s="608"/>
      <c r="E57" s="608">
        <v>6</v>
      </c>
      <c r="F57" s="582"/>
      <c r="G57" s="625"/>
      <c r="H57" s="897">
        <f t="shared" si="22"/>
        <v>118</v>
      </c>
      <c r="I57" s="626"/>
      <c r="J57" s="580"/>
      <c r="K57" s="580">
        <f>L57+M57</f>
        <v>118</v>
      </c>
      <c r="L57" s="580">
        <v>16</v>
      </c>
      <c r="M57" s="580">
        <v>102</v>
      </c>
      <c r="N57" s="580">
        <v>52</v>
      </c>
      <c r="O57" s="580">
        <v>30</v>
      </c>
      <c r="P57" s="580">
        <v>20</v>
      </c>
      <c r="Q57" s="733"/>
      <c r="R57" s="882"/>
      <c r="S57" s="608"/>
      <c r="T57" s="587"/>
      <c r="U57" s="608"/>
      <c r="V57" s="719"/>
      <c r="W57" s="608"/>
      <c r="X57" s="608"/>
      <c r="Y57" s="587"/>
      <c r="Z57" s="587"/>
      <c r="AA57" s="587"/>
      <c r="AB57" s="608"/>
      <c r="AC57" s="608"/>
      <c r="AD57" s="587"/>
      <c r="AE57" s="608"/>
      <c r="AF57" s="587"/>
      <c r="AG57" s="608"/>
      <c r="AH57" s="608"/>
      <c r="AI57" s="608"/>
      <c r="AJ57" s="625">
        <v>102</v>
      </c>
      <c r="AK57" s="625">
        <v>16</v>
      </c>
      <c r="AL57" s="587"/>
      <c r="AM57" s="587"/>
      <c r="AN57" s="587"/>
      <c r="AO57" s="608"/>
      <c r="AP57" s="587"/>
      <c r="AQ57" s="625"/>
      <c r="AR57" s="582"/>
      <c r="AS57" s="719"/>
      <c r="AT57" s="608"/>
      <c r="AU57" s="587"/>
    </row>
    <row r="58" spans="1:47" ht="25.5" customHeight="1" thickBot="1" x14ac:dyDescent="0.25">
      <c r="B58" s="555" t="s">
        <v>346</v>
      </c>
      <c r="C58" s="620" t="s">
        <v>251</v>
      </c>
      <c r="D58" s="590"/>
      <c r="E58" s="588">
        <v>6</v>
      </c>
      <c r="F58" s="576"/>
      <c r="G58" s="589"/>
      <c r="H58" s="881"/>
      <c r="I58" s="662"/>
      <c r="J58" s="589">
        <v>72</v>
      </c>
      <c r="K58" s="590"/>
      <c r="L58" s="590"/>
      <c r="M58" s="590"/>
      <c r="N58" s="638"/>
      <c r="O58" s="590"/>
      <c r="P58" s="589"/>
      <c r="Q58" s="638"/>
      <c r="R58" s="614"/>
      <c r="S58" s="590"/>
      <c r="T58" s="576"/>
      <c r="U58" s="590"/>
      <c r="V58" s="638"/>
      <c r="W58" s="590"/>
      <c r="X58" s="589"/>
      <c r="Y58" s="589"/>
      <c r="Z58" s="589"/>
      <c r="AA58" s="589"/>
      <c r="AB58" s="588"/>
      <c r="AC58" s="588"/>
      <c r="AD58" s="576"/>
      <c r="AE58" s="576"/>
      <c r="AF58" s="576"/>
      <c r="AG58" s="588"/>
      <c r="AH58" s="588"/>
      <c r="AI58" s="588"/>
      <c r="AJ58" s="576">
        <v>72</v>
      </c>
      <c r="AK58" s="576"/>
      <c r="AL58" s="576"/>
      <c r="AM58" s="576"/>
      <c r="AN58" s="576"/>
      <c r="AO58" s="576"/>
      <c r="AP58" s="576"/>
      <c r="AQ58" s="576"/>
      <c r="AR58" s="576"/>
      <c r="AS58" s="576"/>
      <c r="AT58" s="576"/>
      <c r="AU58" s="576"/>
    </row>
    <row r="59" spans="1:47" ht="15.75" customHeight="1" thickBot="1" x14ac:dyDescent="0.25">
      <c r="B59" s="555" t="s">
        <v>126</v>
      </c>
      <c r="C59" s="620" t="s">
        <v>261</v>
      </c>
      <c r="D59" s="588"/>
      <c r="E59" s="588">
        <v>6</v>
      </c>
      <c r="F59" s="576"/>
      <c r="G59" s="576"/>
      <c r="H59" s="892">
        <f t="shared" si="22"/>
        <v>0</v>
      </c>
      <c r="I59" s="578"/>
      <c r="J59" s="579">
        <v>72</v>
      </c>
      <c r="K59" s="578"/>
      <c r="L59" s="578"/>
      <c r="M59" s="578"/>
      <c r="N59" s="612"/>
      <c r="O59" s="578"/>
      <c r="P59" s="579"/>
      <c r="Q59" s="612"/>
      <c r="R59" s="613"/>
      <c r="S59" s="578"/>
      <c r="T59" s="579"/>
      <c r="U59" s="578"/>
      <c r="V59" s="612"/>
      <c r="W59" s="578"/>
      <c r="X59" s="579"/>
      <c r="Y59" s="579"/>
      <c r="Z59" s="579"/>
      <c r="AA59" s="579"/>
      <c r="AB59" s="578"/>
      <c r="AC59" s="578"/>
      <c r="AD59" s="612"/>
      <c r="AE59" s="578"/>
      <c r="AF59" s="579"/>
      <c r="AG59" s="578"/>
      <c r="AH59" s="578"/>
      <c r="AI59" s="578"/>
      <c r="AJ59" s="578">
        <v>72</v>
      </c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</row>
    <row r="60" spans="1:47" ht="15.75" customHeight="1" thickBot="1" x14ac:dyDescent="0.25">
      <c r="B60" s="695" t="s">
        <v>372</v>
      </c>
      <c r="C60" s="789" t="s">
        <v>379</v>
      </c>
      <c r="D60" s="614"/>
      <c r="E60" s="590"/>
      <c r="F60" s="589"/>
      <c r="G60" s="700">
        <v>12</v>
      </c>
      <c r="H60" s="553"/>
      <c r="I60" s="588"/>
      <c r="J60" s="576"/>
      <c r="K60" s="588"/>
      <c r="L60" s="588"/>
      <c r="M60" s="588"/>
      <c r="N60" s="628"/>
      <c r="O60" s="588"/>
      <c r="P60" s="576"/>
      <c r="Q60" s="628"/>
      <c r="R60" s="667"/>
      <c r="S60" s="588"/>
      <c r="T60" s="576"/>
      <c r="U60" s="588"/>
      <c r="V60" s="628"/>
      <c r="W60" s="588"/>
      <c r="X60" s="576"/>
      <c r="Y60" s="576"/>
      <c r="Z60" s="576"/>
      <c r="AA60" s="576"/>
      <c r="AB60" s="588"/>
      <c r="AC60" s="588"/>
      <c r="AD60" s="628"/>
      <c r="AE60" s="588"/>
      <c r="AF60" s="576"/>
      <c r="AG60" s="588"/>
      <c r="AH60" s="588"/>
      <c r="AI60" s="588"/>
      <c r="AJ60" s="588"/>
      <c r="AK60" s="576"/>
      <c r="AL60" s="576"/>
      <c r="AM60" s="576">
        <v>12</v>
      </c>
      <c r="AN60" s="576"/>
      <c r="AO60" s="576"/>
      <c r="AP60" s="576"/>
      <c r="AQ60" s="576"/>
      <c r="AR60" s="576"/>
      <c r="AS60" s="576"/>
      <c r="AT60" s="576"/>
      <c r="AU60" s="576"/>
    </row>
    <row r="61" spans="1:47" ht="99.75" customHeight="1" thickBot="1" x14ac:dyDescent="0.25">
      <c r="B61" s="555" t="s">
        <v>254</v>
      </c>
      <c r="C61" s="620" t="s">
        <v>294</v>
      </c>
      <c r="D61" s="588" t="s">
        <v>263</v>
      </c>
      <c r="E61" s="551">
        <v>2</v>
      </c>
      <c r="F61" s="702">
        <v>0</v>
      </c>
      <c r="G61" s="702">
        <f>SUM(G62:G65)</f>
        <v>24</v>
      </c>
      <c r="H61" s="553">
        <f t="shared" si="22"/>
        <v>134</v>
      </c>
      <c r="I61" s="551">
        <f>SUM(J61:K61)</f>
        <v>254</v>
      </c>
      <c r="J61" s="702">
        <f>J64+J63</f>
        <v>144</v>
      </c>
      <c r="K61" s="551">
        <f>SUM(K62:K64)</f>
        <v>110</v>
      </c>
      <c r="L61" s="551">
        <f t="shared" ref="L61:AS61" si="40">SUM(L62:L64)</f>
        <v>20</v>
      </c>
      <c r="M61" s="551">
        <f t="shared" si="40"/>
        <v>90</v>
      </c>
      <c r="N61" s="721">
        <f t="shared" si="40"/>
        <v>60</v>
      </c>
      <c r="O61" s="551">
        <f t="shared" si="40"/>
        <v>18</v>
      </c>
      <c r="P61" s="702">
        <f t="shared" si="40"/>
        <v>12</v>
      </c>
      <c r="Q61" s="721">
        <f t="shared" si="40"/>
        <v>0</v>
      </c>
      <c r="R61" s="720">
        <f t="shared" si="40"/>
        <v>0</v>
      </c>
      <c r="S61" s="551"/>
      <c r="T61" s="702">
        <f t="shared" si="40"/>
        <v>0</v>
      </c>
      <c r="U61" s="721">
        <f t="shared" si="40"/>
        <v>0</v>
      </c>
      <c r="V61" s="720"/>
      <c r="W61" s="551">
        <f t="shared" si="40"/>
        <v>0</v>
      </c>
      <c r="X61" s="702">
        <f t="shared" si="40"/>
        <v>0</v>
      </c>
      <c r="Y61" s="702"/>
      <c r="Z61" s="702"/>
      <c r="AA61" s="702"/>
      <c r="AB61" s="551">
        <f t="shared" si="40"/>
        <v>0</v>
      </c>
      <c r="AC61" s="551"/>
      <c r="AD61" s="721"/>
      <c r="AE61" s="551">
        <f t="shared" si="40"/>
        <v>0</v>
      </c>
      <c r="AF61" s="702">
        <f t="shared" si="40"/>
        <v>0</v>
      </c>
      <c r="AG61" s="551">
        <f t="shared" si="40"/>
        <v>0</v>
      </c>
      <c r="AH61" s="551"/>
      <c r="AI61" s="551">
        <f t="shared" si="40"/>
        <v>0</v>
      </c>
      <c r="AJ61" s="551">
        <f t="shared" si="40"/>
        <v>0</v>
      </c>
      <c r="AK61" s="702"/>
      <c r="AL61" s="702"/>
      <c r="AM61" s="702">
        <f t="shared" si="40"/>
        <v>0</v>
      </c>
      <c r="AN61" s="702">
        <f t="shared" si="40"/>
        <v>0</v>
      </c>
      <c r="AO61" s="702"/>
      <c r="AP61" s="702"/>
      <c r="AQ61" s="702">
        <f t="shared" si="40"/>
        <v>0</v>
      </c>
      <c r="AR61" s="702">
        <f t="shared" si="40"/>
        <v>234</v>
      </c>
      <c r="AS61" s="702">
        <f t="shared" si="40"/>
        <v>20</v>
      </c>
      <c r="AT61" s="702">
        <f>SUM(AT62:AT65)</f>
        <v>12</v>
      </c>
      <c r="AU61" s="702">
        <f>SUM(AU62:AU65)</f>
        <v>24</v>
      </c>
    </row>
    <row r="62" spans="1:47" ht="84.75" customHeight="1" thickBot="1" x14ac:dyDescent="0.25">
      <c r="B62" s="618" t="s">
        <v>255</v>
      </c>
      <c r="C62" s="619" t="s">
        <v>367</v>
      </c>
      <c r="D62" s="578">
        <v>8</v>
      </c>
      <c r="E62" s="578"/>
      <c r="F62" s="579"/>
      <c r="G62" s="579">
        <v>12</v>
      </c>
      <c r="H62" s="894">
        <f t="shared" si="22"/>
        <v>122</v>
      </c>
      <c r="I62" s="578"/>
      <c r="J62" s="579"/>
      <c r="K62" s="578">
        <f>L62+M62</f>
        <v>110</v>
      </c>
      <c r="L62" s="578">
        <v>20</v>
      </c>
      <c r="M62" s="578">
        <v>90</v>
      </c>
      <c r="N62" s="612">
        <v>60</v>
      </c>
      <c r="O62" s="578">
        <v>18</v>
      </c>
      <c r="P62" s="579">
        <v>12</v>
      </c>
      <c r="Q62" s="612"/>
      <c r="R62" s="895"/>
      <c r="S62" s="592"/>
      <c r="T62" s="612"/>
      <c r="U62" s="898"/>
      <c r="V62" s="578"/>
      <c r="W62" s="578"/>
      <c r="X62" s="579"/>
      <c r="Y62" s="579"/>
      <c r="Z62" s="579"/>
      <c r="AA62" s="579"/>
      <c r="AB62" s="578"/>
      <c r="AC62" s="588"/>
      <c r="AD62" s="612"/>
      <c r="AE62" s="578"/>
      <c r="AF62" s="579"/>
      <c r="AG62" s="578"/>
      <c r="AH62" s="578"/>
      <c r="AI62" s="578"/>
      <c r="AJ62" s="578"/>
      <c r="AK62" s="579"/>
      <c r="AL62" s="579"/>
      <c r="AM62" s="579"/>
      <c r="AN62" s="579"/>
      <c r="AO62" s="579"/>
      <c r="AP62" s="579"/>
      <c r="AQ62" s="579"/>
      <c r="AR62" s="579">
        <v>90</v>
      </c>
      <c r="AS62" s="588">
        <v>20</v>
      </c>
      <c r="AT62" s="576"/>
      <c r="AU62" s="567"/>
    </row>
    <row r="63" spans="1:47" ht="17.25" customHeight="1" thickBot="1" x14ac:dyDescent="0.25">
      <c r="B63" s="555" t="s">
        <v>347</v>
      </c>
      <c r="C63" s="620" t="s">
        <v>251</v>
      </c>
      <c r="D63" s="588"/>
      <c r="E63" s="588">
        <v>8</v>
      </c>
      <c r="F63" s="576"/>
      <c r="G63" s="628"/>
      <c r="H63" s="591"/>
      <c r="I63" s="576"/>
      <c r="J63" s="576">
        <v>72</v>
      </c>
      <c r="K63" s="588"/>
      <c r="L63" s="588"/>
      <c r="M63" s="588"/>
      <c r="N63" s="628"/>
      <c r="O63" s="588"/>
      <c r="P63" s="576"/>
      <c r="Q63" s="628"/>
      <c r="R63" s="667"/>
      <c r="S63" s="588"/>
      <c r="T63" s="628"/>
      <c r="U63" s="899"/>
      <c r="V63" s="588"/>
      <c r="W63" s="588"/>
      <c r="X63" s="576"/>
      <c r="Y63" s="576"/>
      <c r="Z63" s="576"/>
      <c r="AA63" s="576"/>
      <c r="AB63" s="588"/>
      <c r="AC63" s="588"/>
      <c r="AD63" s="628"/>
      <c r="AE63" s="588"/>
      <c r="AF63" s="576"/>
      <c r="AG63" s="588"/>
      <c r="AH63" s="588"/>
      <c r="AI63" s="588"/>
      <c r="AJ63" s="588"/>
      <c r="AK63" s="576"/>
      <c r="AL63" s="576"/>
      <c r="AM63" s="576"/>
      <c r="AN63" s="576"/>
      <c r="AO63" s="576"/>
      <c r="AP63" s="576"/>
      <c r="AQ63" s="576"/>
      <c r="AR63" s="576">
        <v>72</v>
      </c>
      <c r="AS63" s="589"/>
      <c r="AT63" s="589">
        <v>6</v>
      </c>
      <c r="AU63" s="589">
        <v>6</v>
      </c>
    </row>
    <row r="64" spans="1:47" ht="14.25" customHeight="1" thickBot="1" x14ac:dyDescent="0.25">
      <c r="A64" s="692"/>
      <c r="B64" s="666" t="s">
        <v>140</v>
      </c>
      <c r="C64" s="637" t="s">
        <v>261</v>
      </c>
      <c r="D64" s="590"/>
      <c r="E64" s="590">
        <v>8</v>
      </c>
      <c r="F64" s="589"/>
      <c r="G64" s="589"/>
      <c r="H64" s="892">
        <f t="shared" si="22"/>
        <v>0</v>
      </c>
      <c r="I64" s="578"/>
      <c r="J64" s="579">
        <v>72</v>
      </c>
      <c r="K64" s="578"/>
      <c r="L64" s="578"/>
      <c r="M64" s="578"/>
      <c r="N64" s="612"/>
      <c r="O64" s="578"/>
      <c r="P64" s="579"/>
      <c r="Q64" s="612"/>
      <c r="R64" s="613"/>
      <c r="S64" s="578"/>
      <c r="T64" s="612"/>
      <c r="U64" s="900"/>
      <c r="V64" s="579"/>
      <c r="W64" s="578"/>
      <c r="X64" s="579"/>
      <c r="Y64" s="579"/>
      <c r="Z64" s="579"/>
      <c r="AA64" s="579"/>
      <c r="AB64" s="578"/>
      <c r="AC64" s="578"/>
      <c r="AD64" s="612"/>
      <c r="AE64" s="578"/>
      <c r="AF64" s="579"/>
      <c r="AG64" s="578"/>
      <c r="AH64" s="578"/>
      <c r="AI64" s="578"/>
      <c r="AJ64" s="578"/>
      <c r="AK64" s="579"/>
      <c r="AL64" s="579"/>
      <c r="AM64" s="592"/>
      <c r="AN64" s="579"/>
      <c r="AO64" s="579"/>
      <c r="AP64" s="579"/>
      <c r="AQ64" s="579"/>
      <c r="AR64" s="579">
        <v>72</v>
      </c>
      <c r="AS64" s="579"/>
      <c r="AT64" s="579">
        <v>6</v>
      </c>
      <c r="AU64" s="579">
        <v>6</v>
      </c>
    </row>
    <row r="65" spans="2:47" ht="14.25" customHeight="1" thickBot="1" x14ac:dyDescent="0.25">
      <c r="B65" s="695" t="s">
        <v>370</v>
      </c>
      <c r="C65" s="789" t="s">
        <v>379</v>
      </c>
      <c r="D65" s="614"/>
      <c r="E65" s="590"/>
      <c r="F65" s="589"/>
      <c r="G65" s="700">
        <v>12</v>
      </c>
      <c r="H65" s="549"/>
      <c r="I65" s="588"/>
      <c r="J65" s="588"/>
      <c r="K65" s="588"/>
      <c r="L65" s="588"/>
      <c r="M65" s="588"/>
      <c r="N65" s="588"/>
      <c r="O65" s="588"/>
      <c r="P65" s="588"/>
      <c r="Q65" s="667"/>
      <c r="R65" s="667"/>
      <c r="S65" s="588"/>
      <c r="T65" s="576"/>
      <c r="U65" s="588"/>
      <c r="V65" s="588"/>
      <c r="W65" s="588"/>
      <c r="X65" s="588"/>
      <c r="Y65" s="588"/>
      <c r="Z65" s="588"/>
      <c r="AA65" s="588"/>
      <c r="AB65" s="588"/>
      <c r="AC65" s="588"/>
      <c r="AD65" s="576"/>
      <c r="AE65" s="588"/>
      <c r="AF65" s="576"/>
      <c r="AG65" s="588"/>
      <c r="AH65" s="588"/>
      <c r="AI65" s="588"/>
      <c r="AJ65" s="588"/>
      <c r="AK65" s="588"/>
      <c r="AL65" s="588"/>
      <c r="AM65" s="588"/>
      <c r="AN65" s="576"/>
      <c r="AO65" s="588"/>
      <c r="AP65" s="588"/>
      <c r="AQ65" s="588"/>
      <c r="AR65" s="588"/>
      <c r="AS65" s="588"/>
      <c r="AT65" s="588"/>
      <c r="AU65" s="588">
        <v>12</v>
      </c>
    </row>
    <row r="66" spans="2:47" ht="54" customHeight="1" thickBot="1" x14ac:dyDescent="0.25">
      <c r="B66" s="555" t="s">
        <v>256</v>
      </c>
      <c r="C66" s="620" t="s">
        <v>295</v>
      </c>
      <c r="D66" s="588" t="s">
        <v>296</v>
      </c>
      <c r="E66" s="551">
        <v>2</v>
      </c>
      <c r="F66" s="576"/>
      <c r="G66" s="702">
        <f>SUM(G67:G71)</f>
        <v>36</v>
      </c>
      <c r="H66" s="553">
        <f t="shared" si="22"/>
        <v>372</v>
      </c>
      <c r="I66" s="551">
        <f>SUM(J66:K66)</f>
        <v>480</v>
      </c>
      <c r="J66" s="702">
        <v>144</v>
      </c>
      <c r="K66" s="551">
        <f>SUM(K67:K70)</f>
        <v>336</v>
      </c>
      <c r="L66" s="551">
        <f t="shared" ref="L66:AU66" si="41">SUM(L67:L70)</f>
        <v>48</v>
      </c>
      <c r="M66" s="551">
        <f t="shared" si="41"/>
        <v>288</v>
      </c>
      <c r="N66" s="721">
        <f t="shared" si="41"/>
        <v>160</v>
      </c>
      <c r="O66" s="551">
        <f t="shared" si="41"/>
        <v>80</v>
      </c>
      <c r="P66" s="702">
        <f t="shared" si="41"/>
        <v>48</v>
      </c>
      <c r="Q66" s="721">
        <f t="shared" si="41"/>
        <v>0</v>
      </c>
      <c r="R66" s="720">
        <f t="shared" si="41"/>
        <v>0</v>
      </c>
      <c r="S66" s="551"/>
      <c r="T66" s="702"/>
      <c r="U66" s="702">
        <f t="shared" si="41"/>
        <v>0</v>
      </c>
      <c r="V66" s="702"/>
      <c r="W66" s="551"/>
      <c r="X66" s="702">
        <f t="shared" si="41"/>
        <v>0</v>
      </c>
      <c r="Y66" s="702"/>
      <c r="Z66" s="702"/>
      <c r="AA66" s="702"/>
      <c r="AB66" s="551">
        <f t="shared" si="41"/>
        <v>0</v>
      </c>
      <c r="AC66" s="551"/>
      <c r="AD66" s="721"/>
      <c r="AE66" s="551">
        <f t="shared" si="41"/>
        <v>0</v>
      </c>
      <c r="AF66" s="702">
        <f t="shared" si="41"/>
        <v>0</v>
      </c>
      <c r="AG66" s="551">
        <f t="shared" si="41"/>
        <v>0</v>
      </c>
      <c r="AH66" s="551"/>
      <c r="AI66" s="551">
        <f t="shared" si="41"/>
        <v>0</v>
      </c>
      <c r="AJ66" s="551">
        <f t="shared" si="41"/>
        <v>0</v>
      </c>
      <c r="AK66" s="702"/>
      <c r="AL66" s="702"/>
      <c r="AM66" s="702">
        <f t="shared" si="41"/>
        <v>0</v>
      </c>
      <c r="AN66" s="702">
        <f t="shared" si="41"/>
        <v>432</v>
      </c>
      <c r="AO66" s="551">
        <f t="shared" si="41"/>
        <v>48</v>
      </c>
      <c r="AP66" s="702">
        <f>SUM(AP67:AP71)</f>
        <v>12</v>
      </c>
      <c r="AQ66" s="702">
        <f>SUM(AQ67:AQ71)</f>
        <v>24</v>
      </c>
      <c r="AR66" s="702">
        <f t="shared" si="41"/>
        <v>0</v>
      </c>
      <c r="AS66" s="702">
        <f t="shared" si="41"/>
        <v>0</v>
      </c>
      <c r="AT66" s="702"/>
      <c r="AU66" s="702">
        <f t="shared" si="41"/>
        <v>0</v>
      </c>
    </row>
    <row r="67" spans="2:47" ht="18.75" customHeight="1" x14ac:dyDescent="0.2">
      <c r="B67" s="618" t="s">
        <v>257</v>
      </c>
      <c r="C67" s="619" t="s">
        <v>298</v>
      </c>
      <c r="D67" s="594">
        <v>7</v>
      </c>
      <c r="E67" s="594"/>
      <c r="F67" s="567"/>
      <c r="G67" s="567">
        <v>12</v>
      </c>
      <c r="H67" s="562">
        <f t="shared" si="22"/>
        <v>180</v>
      </c>
      <c r="I67" s="629"/>
      <c r="J67" s="567"/>
      <c r="K67" s="594">
        <f>+L67+M67</f>
        <v>168</v>
      </c>
      <c r="L67" s="594">
        <v>24</v>
      </c>
      <c r="M67" s="594">
        <v>144</v>
      </c>
      <c r="N67" s="597">
        <v>80</v>
      </c>
      <c r="O67" s="594">
        <v>40</v>
      </c>
      <c r="P67" s="567">
        <v>24</v>
      </c>
      <c r="Q67" s="597"/>
      <c r="R67" s="594"/>
      <c r="S67" s="594"/>
      <c r="T67" s="594"/>
      <c r="U67" s="557"/>
      <c r="V67" s="597"/>
      <c r="W67" s="594"/>
      <c r="X67" s="567"/>
      <c r="Y67" s="567"/>
      <c r="Z67" s="567"/>
      <c r="AA67" s="567"/>
      <c r="AB67" s="594"/>
      <c r="AC67" s="594"/>
      <c r="AD67" s="597"/>
      <c r="AE67" s="594"/>
      <c r="AF67" s="567"/>
      <c r="AG67" s="594"/>
      <c r="AH67" s="594"/>
      <c r="AI67" s="594"/>
      <c r="AJ67" s="594"/>
      <c r="AK67" s="567"/>
      <c r="AL67" s="567"/>
      <c r="AM67" s="567"/>
      <c r="AN67" s="567">
        <v>144</v>
      </c>
      <c r="AO67" s="567">
        <v>24</v>
      </c>
      <c r="AP67" s="567">
        <v>6</v>
      </c>
      <c r="AQ67" s="567">
        <v>6</v>
      </c>
      <c r="AR67" s="567"/>
      <c r="AS67" s="567"/>
      <c r="AT67" s="567"/>
      <c r="AU67" s="567"/>
    </row>
    <row r="68" spans="2:47" ht="20.25" customHeight="1" thickBot="1" x14ac:dyDescent="0.25">
      <c r="B68" s="584" t="s">
        <v>297</v>
      </c>
      <c r="C68" s="664" t="s">
        <v>299</v>
      </c>
      <c r="D68" s="608">
        <v>7</v>
      </c>
      <c r="E68" s="608"/>
      <c r="F68" s="587"/>
      <c r="G68" s="587">
        <v>12</v>
      </c>
      <c r="H68" s="581">
        <f t="shared" si="22"/>
        <v>180</v>
      </c>
      <c r="I68" s="665"/>
      <c r="J68" s="587"/>
      <c r="K68" s="608">
        <f>+L68+M68</f>
        <v>168</v>
      </c>
      <c r="L68" s="608">
        <v>24</v>
      </c>
      <c r="M68" s="608">
        <v>144</v>
      </c>
      <c r="N68" s="719">
        <v>80</v>
      </c>
      <c r="O68" s="608">
        <v>40</v>
      </c>
      <c r="P68" s="587">
        <v>24</v>
      </c>
      <c r="Q68" s="719"/>
      <c r="R68" s="608"/>
      <c r="S68" s="608"/>
      <c r="T68" s="608"/>
      <c r="U68" s="608"/>
      <c r="V68" s="719"/>
      <c r="W68" s="608"/>
      <c r="X68" s="587"/>
      <c r="Y68" s="587"/>
      <c r="Z68" s="587"/>
      <c r="AA68" s="587"/>
      <c r="AB68" s="608"/>
      <c r="AC68" s="608"/>
      <c r="AD68" s="719"/>
      <c r="AE68" s="608"/>
      <c r="AF68" s="587"/>
      <c r="AG68" s="608"/>
      <c r="AH68" s="608"/>
      <c r="AI68" s="608"/>
      <c r="AJ68" s="608"/>
      <c r="AK68" s="587"/>
      <c r="AL68" s="587"/>
      <c r="AM68" s="587"/>
      <c r="AN68" s="587">
        <v>144</v>
      </c>
      <c r="AO68" s="587">
        <v>24</v>
      </c>
      <c r="AP68" s="587">
        <v>6</v>
      </c>
      <c r="AQ68" s="587">
        <v>6</v>
      </c>
      <c r="AR68" s="587"/>
      <c r="AS68" s="587"/>
      <c r="AT68" s="587"/>
      <c r="AU68" s="587"/>
    </row>
    <row r="69" spans="2:47" ht="18.75" customHeight="1" thickBot="1" x14ac:dyDescent="0.25">
      <c r="B69" s="555" t="s">
        <v>300</v>
      </c>
      <c r="C69" s="620" t="s">
        <v>251</v>
      </c>
      <c r="D69" s="588"/>
      <c r="E69" s="588">
        <v>7</v>
      </c>
      <c r="F69" s="576"/>
      <c r="G69" s="576"/>
      <c r="H69" s="553">
        <f t="shared" si="22"/>
        <v>0</v>
      </c>
      <c r="I69" s="627"/>
      <c r="J69" s="576">
        <v>72</v>
      </c>
      <c r="K69" s="588"/>
      <c r="L69" s="588"/>
      <c r="M69" s="588"/>
      <c r="N69" s="628"/>
      <c r="O69" s="588"/>
      <c r="P69" s="576"/>
      <c r="Q69" s="628"/>
      <c r="R69" s="588"/>
      <c r="S69" s="588"/>
      <c r="T69" s="588"/>
      <c r="U69" s="588"/>
      <c r="V69" s="628"/>
      <c r="W69" s="588"/>
      <c r="X69" s="576"/>
      <c r="Y69" s="576"/>
      <c r="Z69" s="576"/>
      <c r="AA69" s="576"/>
      <c r="AB69" s="588"/>
      <c r="AC69" s="588"/>
      <c r="AD69" s="628"/>
      <c r="AE69" s="588"/>
      <c r="AF69" s="576"/>
      <c r="AG69" s="588"/>
      <c r="AH69" s="588"/>
      <c r="AI69" s="588"/>
      <c r="AJ69" s="588"/>
      <c r="AK69" s="576"/>
      <c r="AL69" s="576"/>
      <c r="AM69" s="576"/>
      <c r="AN69" s="576">
        <v>72</v>
      </c>
      <c r="AO69" s="576"/>
      <c r="AP69" s="576"/>
      <c r="AQ69" s="576"/>
      <c r="AR69" s="576"/>
      <c r="AS69" s="576"/>
      <c r="AT69" s="576"/>
      <c r="AU69" s="576"/>
    </row>
    <row r="70" spans="2:47" ht="14.25" customHeight="1" thickBot="1" x14ac:dyDescent="0.25">
      <c r="B70" s="666" t="s">
        <v>264</v>
      </c>
      <c r="C70" s="637" t="s">
        <v>261</v>
      </c>
      <c r="D70" s="590"/>
      <c r="E70" s="590">
        <v>7</v>
      </c>
      <c r="F70" s="589"/>
      <c r="G70" s="589"/>
      <c r="H70" s="881">
        <f t="shared" si="22"/>
        <v>0</v>
      </c>
      <c r="I70" s="663"/>
      <c r="J70" s="589">
        <v>72</v>
      </c>
      <c r="K70" s="590"/>
      <c r="L70" s="663"/>
      <c r="M70" s="590"/>
      <c r="N70" s="638"/>
      <c r="O70" s="590"/>
      <c r="P70" s="589"/>
      <c r="Q70" s="638"/>
      <c r="R70" s="588"/>
      <c r="S70" s="578"/>
      <c r="T70" s="578"/>
      <c r="U70" s="578"/>
      <c r="V70" s="612"/>
      <c r="W70" s="578"/>
      <c r="X70" s="901"/>
      <c r="Y70" s="901"/>
      <c r="Z70" s="901"/>
      <c r="AA70" s="901"/>
      <c r="AB70" s="785"/>
      <c r="AC70" s="785"/>
      <c r="AD70" s="886"/>
      <c r="AE70" s="590"/>
      <c r="AF70" s="575"/>
      <c r="AG70" s="786"/>
      <c r="AH70" s="786"/>
      <c r="AI70" s="786"/>
      <c r="AJ70" s="786"/>
      <c r="AK70" s="575"/>
      <c r="AL70" s="575"/>
      <c r="AM70" s="575"/>
      <c r="AN70" s="590">
        <v>72</v>
      </c>
      <c r="AO70" s="589"/>
      <c r="AP70" s="589"/>
      <c r="AQ70" s="589"/>
      <c r="AR70" s="575"/>
      <c r="AS70" s="575"/>
      <c r="AT70" s="575"/>
      <c r="AU70" s="575"/>
    </row>
    <row r="71" spans="2:47" ht="14.25" customHeight="1" thickBot="1" x14ac:dyDescent="0.25">
      <c r="B71" s="695" t="s">
        <v>373</v>
      </c>
      <c r="C71" s="789" t="s">
        <v>379</v>
      </c>
      <c r="D71" s="614"/>
      <c r="E71" s="590"/>
      <c r="F71" s="589"/>
      <c r="G71" s="700">
        <v>12</v>
      </c>
      <c r="H71" s="881"/>
      <c r="I71" s="663"/>
      <c r="J71" s="589"/>
      <c r="K71" s="590"/>
      <c r="L71" s="615"/>
      <c r="M71" s="590"/>
      <c r="N71" s="638"/>
      <c r="O71" s="590"/>
      <c r="P71" s="589"/>
      <c r="Q71" s="638"/>
      <c r="R71" s="588"/>
      <c r="S71" s="588"/>
      <c r="T71" s="588"/>
      <c r="U71" s="588"/>
      <c r="V71" s="628"/>
      <c r="W71" s="588"/>
      <c r="X71" s="702"/>
      <c r="Y71" s="702"/>
      <c r="Z71" s="702"/>
      <c r="AA71" s="702"/>
      <c r="AB71" s="551"/>
      <c r="AC71" s="551"/>
      <c r="AD71" s="702"/>
      <c r="AE71" s="590"/>
      <c r="AF71" s="575"/>
      <c r="AG71" s="786"/>
      <c r="AH71" s="786"/>
      <c r="AI71" s="786"/>
      <c r="AJ71" s="786"/>
      <c r="AK71" s="575"/>
      <c r="AL71" s="575"/>
      <c r="AM71" s="575"/>
      <c r="AN71" s="590"/>
      <c r="AO71" s="589"/>
      <c r="AP71" s="589"/>
      <c r="AQ71" s="589">
        <v>12</v>
      </c>
      <c r="AR71" s="575"/>
      <c r="AS71" s="575"/>
      <c r="AT71" s="575"/>
      <c r="AU71" s="575"/>
    </row>
    <row r="72" spans="2:47" ht="53.25" customHeight="1" thickBot="1" x14ac:dyDescent="0.25">
      <c r="B72" s="555" t="s">
        <v>258</v>
      </c>
      <c r="C72" s="620" t="s">
        <v>302</v>
      </c>
      <c r="D72" s="588" t="s">
        <v>266</v>
      </c>
      <c r="E72" s="551">
        <v>3</v>
      </c>
      <c r="F72" s="702">
        <v>0</v>
      </c>
      <c r="G72" s="702">
        <f>SUM(G73:G78)</f>
        <v>36</v>
      </c>
      <c r="H72" s="553">
        <f t="shared" si="22"/>
        <v>524</v>
      </c>
      <c r="I72" s="551">
        <f>SUM(J72:K72)</f>
        <v>776</v>
      </c>
      <c r="J72" s="702">
        <f>SUM(J73:J77)</f>
        <v>288</v>
      </c>
      <c r="K72" s="551">
        <f>SUM(K73:K77)</f>
        <v>488</v>
      </c>
      <c r="L72" s="551">
        <f t="shared" ref="L72:AU72" si="42">SUM(L73:L77)</f>
        <v>62</v>
      </c>
      <c r="M72" s="551">
        <f t="shared" si="42"/>
        <v>426</v>
      </c>
      <c r="N72" s="721">
        <f t="shared" si="42"/>
        <v>236</v>
      </c>
      <c r="O72" s="551">
        <f t="shared" si="42"/>
        <v>100</v>
      </c>
      <c r="P72" s="551"/>
      <c r="Q72" s="720">
        <f t="shared" si="42"/>
        <v>0</v>
      </c>
      <c r="R72" s="551">
        <f t="shared" si="42"/>
        <v>0</v>
      </c>
      <c r="S72" s="551"/>
      <c r="T72" s="551">
        <f t="shared" si="42"/>
        <v>0</v>
      </c>
      <c r="U72" s="551">
        <f t="shared" si="42"/>
        <v>0</v>
      </c>
      <c r="V72" s="721"/>
      <c r="W72" s="551">
        <f t="shared" si="42"/>
        <v>0</v>
      </c>
      <c r="X72" s="702">
        <f>SUM(X73:X77)</f>
        <v>312</v>
      </c>
      <c r="Y72" s="702">
        <f>SUM(Y73:Y77)</f>
        <v>24</v>
      </c>
      <c r="Z72" s="702"/>
      <c r="AA72" s="702">
        <f>SUM(AA73:AA77)</f>
        <v>0</v>
      </c>
      <c r="AB72" s="551">
        <f t="shared" si="42"/>
        <v>402</v>
      </c>
      <c r="AC72" s="551">
        <f t="shared" si="42"/>
        <v>38</v>
      </c>
      <c r="AD72" s="551">
        <f>SUM(AD73:AD78)</f>
        <v>24</v>
      </c>
      <c r="AE72" s="551">
        <f t="shared" si="42"/>
        <v>12</v>
      </c>
      <c r="AF72" s="702">
        <f t="shared" si="42"/>
        <v>0</v>
      </c>
      <c r="AG72" s="551">
        <f t="shared" si="42"/>
        <v>0</v>
      </c>
      <c r="AH72" s="551"/>
      <c r="AI72" s="551">
        <f t="shared" si="42"/>
        <v>0</v>
      </c>
      <c r="AJ72" s="551">
        <f t="shared" si="42"/>
        <v>0</v>
      </c>
      <c r="AK72" s="551">
        <f t="shared" si="42"/>
        <v>0</v>
      </c>
      <c r="AL72" s="551"/>
      <c r="AM72" s="551">
        <f t="shared" si="42"/>
        <v>0</v>
      </c>
      <c r="AN72" s="551">
        <f t="shared" si="42"/>
        <v>0</v>
      </c>
      <c r="AO72" s="551">
        <f t="shared" si="42"/>
        <v>0</v>
      </c>
      <c r="AP72" s="702"/>
      <c r="AQ72" s="702">
        <f t="shared" si="42"/>
        <v>0</v>
      </c>
      <c r="AR72" s="702">
        <f t="shared" si="42"/>
        <v>0</v>
      </c>
      <c r="AS72" s="702">
        <f t="shared" si="42"/>
        <v>0</v>
      </c>
      <c r="AT72" s="702"/>
      <c r="AU72" s="702">
        <f t="shared" si="42"/>
        <v>0</v>
      </c>
    </row>
    <row r="73" spans="2:47" ht="27" customHeight="1" thickBot="1" x14ac:dyDescent="0.25">
      <c r="B73" s="618" t="s">
        <v>259</v>
      </c>
      <c r="C73" s="687" t="s">
        <v>303</v>
      </c>
      <c r="D73" s="632">
        <v>4</v>
      </c>
      <c r="E73" s="557"/>
      <c r="F73" s="567"/>
      <c r="G73" s="567">
        <v>12</v>
      </c>
      <c r="H73" s="562">
        <f t="shared" si="22"/>
        <v>170</v>
      </c>
      <c r="I73" s="633"/>
      <c r="J73" s="634"/>
      <c r="K73" s="594">
        <f>L73+M73</f>
        <v>158</v>
      </c>
      <c r="L73" s="594">
        <v>26</v>
      </c>
      <c r="M73" s="594">
        <v>132</v>
      </c>
      <c r="N73" s="597">
        <v>96</v>
      </c>
      <c r="O73" s="594">
        <v>20</v>
      </c>
      <c r="P73" s="567">
        <v>16</v>
      </c>
      <c r="Q73" s="734"/>
      <c r="R73" s="557"/>
      <c r="S73" s="557"/>
      <c r="T73" s="557"/>
      <c r="U73" s="599"/>
      <c r="V73" s="597"/>
      <c r="W73" s="594"/>
      <c r="X73" s="567">
        <v>72</v>
      </c>
      <c r="Y73" s="557">
        <v>12</v>
      </c>
      <c r="Z73" s="567"/>
      <c r="AA73" s="567"/>
      <c r="AB73" s="557">
        <v>60</v>
      </c>
      <c r="AC73" s="557">
        <v>14</v>
      </c>
      <c r="AD73" s="557">
        <v>6</v>
      </c>
      <c r="AE73" s="557">
        <v>6</v>
      </c>
      <c r="AF73" s="634"/>
      <c r="AG73" s="633"/>
      <c r="AH73" s="633"/>
      <c r="AI73" s="633"/>
      <c r="AJ73" s="633"/>
      <c r="AK73" s="634"/>
      <c r="AL73" s="634"/>
      <c r="AM73" s="567"/>
      <c r="AN73" s="594"/>
      <c r="AO73" s="567"/>
      <c r="AP73" s="567"/>
      <c r="AQ73" s="567"/>
      <c r="AR73" s="567"/>
      <c r="AS73" s="567"/>
      <c r="AT73" s="567"/>
      <c r="AU73" s="557"/>
    </row>
    <row r="74" spans="2:47" ht="27" customHeight="1" thickBot="1" x14ac:dyDescent="0.25">
      <c r="B74" s="668" t="s">
        <v>301</v>
      </c>
      <c r="C74" s="621" t="s">
        <v>304</v>
      </c>
      <c r="D74" s="613">
        <v>4</v>
      </c>
      <c r="E74" s="603"/>
      <c r="F74" s="574"/>
      <c r="G74" s="574">
        <v>12</v>
      </c>
      <c r="H74" s="892">
        <f t="shared" si="22"/>
        <v>342</v>
      </c>
      <c r="I74" s="669"/>
      <c r="J74" s="670"/>
      <c r="K74" s="603">
        <f>L74+M74</f>
        <v>330</v>
      </c>
      <c r="L74" s="603">
        <v>36</v>
      </c>
      <c r="M74" s="603">
        <v>294</v>
      </c>
      <c r="N74" s="606">
        <v>140</v>
      </c>
      <c r="O74" s="603">
        <v>80</v>
      </c>
      <c r="P74" s="574">
        <v>74</v>
      </c>
      <c r="Q74" s="735"/>
      <c r="R74" s="603"/>
      <c r="S74" s="603"/>
      <c r="T74" s="603"/>
      <c r="U74" s="603"/>
      <c r="V74" s="606"/>
      <c r="W74" s="603"/>
      <c r="X74" s="574">
        <v>96</v>
      </c>
      <c r="Y74" s="603">
        <v>12</v>
      </c>
      <c r="Z74" s="574"/>
      <c r="AA74" s="574"/>
      <c r="AB74" s="603">
        <v>198</v>
      </c>
      <c r="AC74" s="606">
        <v>24</v>
      </c>
      <c r="AD74" s="606">
        <v>6</v>
      </c>
      <c r="AE74" s="603">
        <v>6</v>
      </c>
      <c r="AF74" s="670"/>
      <c r="AG74" s="669"/>
      <c r="AH74" s="669"/>
      <c r="AI74" s="669"/>
      <c r="AJ74" s="669"/>
      <c r="AK74" s="670"/>
      <c r="AL74" s="670"/>
      <c r="AM74" s="574"/>
      <c r="AN74" s="603"/>
      <c r="AO74" s="574"/>
      <c r="AP74" s="574"/>
      <c r="AQ74" s="574"/>
      <c r="AR74" s="574"/>
      <c r="AS74" s="579"/>
      <c r="AT74" s="579"/>
      <c r="AU74" s="578"/>
    </row>
    <row r="75" spans="2:47" ht="23.25" customHeight="1" thickBot="1" x14ac:dyDescent="0.25">
      <c r="B75" s="555" t="s">
        <v>348</v>
      </c>
      <c r="C75" s="620" t="s">
        <v>320</v>
      </c>
      <c r="D75" s="667"/>
      <c r="E75" s="588">
        <v>3</v>
      </c>
      <c r="F75" s="576"/>
      <c r="G75" s="702"/>
      <c r="H75" s="553">
        <f t="shared" si="22"/>
        <v>0</v>
      </c>
      <c r="I75" s="551"/>
      <c r="J75" s="576">
        <v>48</v>
      </c>
      <c r="K75" s="588"/>
      <c r="L75" s="588"/>
      <c r="M75" s="588"/>
      <c r="N75" s="628"/>
      <c r="O75" s="588"/>
      <c r="P75" s="576"/>
      <c r="Q75" s="721"/>
      <c r="R75" s="588"/>
      <c r="S75" s="588"/>
      <c r="T75" s="588"/>
      <c r="U75" s="588"/>
      <c r="V75" s="628"/>
      <c r="W75" s="588"/>
      <c r="X75" s="576">
        <v>48</v>
      </c>
      <c r="Y75" s="588"/>
      <c r="Z75" s="576"/>
      <c r="AA75" s="576"/>
      <c r="AB75" s="588"/>
      <c r="AC75" s="628"/>
      <c r="AD75" s="628"/>
      <c r="AE75" s="588"/>
      <c r="AF75" s="702"/>
      <c r="AG75" s="551"/>
      <c r="AH75" s="551"/>
      <c r="AI75" s="551"/>
      <c r="AJ75" s="551"/>
      <c r="AK75" s="702"/>
      <c r="AL75" s="702"/>
      <c r="AM75" s="576"/>
      <c r="AN75" s="588"/>
      <c r="AO75" s="576"/>
      <c r="AP75" s="576"/>
      <c r="AQ75" s="576"/>
      <c r="AR75" s="576"/>
      <c r="AS75" s="576"/>
      <c r="AT75" s="576"/>
      <c r="AU75" s="588"/>
    </row>
    <row r="76" spans="2:47" ht="19.5" customHeight="1" thickBot="1" x14ac:dyDescent="0.25">
      <c r="B76" s="555" t="s">
        <v>349</v>
      </c>
      <c r="C76" s="620" t="s">
        <v>321</v>
      </c>
      <c r="D76" s="667"/>
      <c r="E76" s="588">
        <v>3</v>
      </c>
      <c r="F76" s="576"/>
      <c r="G76" s="702"/>
      <c r="H76" s="549">
        <f>K76+G76</f>
        <v>0</v>
      </c>
      <c r="I76" s="551"/>
      <c r="J76" s="576">
        <v>96</v>
      </c>
      <c r="K76" s="588"/>
      <c r="L76" s="588"/>
      <c r="M76" s="588"/>
      <c r="N76" s="628"/>
      <c r="O76" s="588"/>
      <c r="P76" s="576"/>
      <c r="Q76" s="721"/>
      <c r="R76" s="588"/>
      <c r="S76" s="588"/>
      <c r="T76" s="588"/>
      <c r="U76" s="588"/>
      <c r="V76" s="628"/>
      <c r="W76" s="588"/>
      <c r="X76" s="576">
        <v>96</v>
      </c>
      <c r="Y76" s="588"/>
      <c r="Z76" s="576"/>
      <c r="AA76" s="576"/>
      <c r="AB76" s="588"/>
      <c r="AC76" s="628"/>
      <c r="AD76" s="628"/>
      <c r="AE76" s="588"/>
      <c r="AF76" s="702"/>
      <c r="AG76" s="551"/>
      <c r="AH76" s="551"/>
      <c r="AI76" s="551"/>
      <c r="AJ76" s="551"/>
      <c r="AK76" s="702"/>
      <c r="AL76" s="702"/>
      <c r="AM76" s="576"/>
      <c r="AN76" s="588"/>
      <c r="AO76" s="576"/>
      <c r="AP76" s="576"/>
      <c r="AQ76" s="576"/>
      <c r="AR76" s="576"/>
      <c r="AS76" s="576"/>
      <c r="AT76" s="576"/>
      <c r="AU76" s="588"/>
    </row>
    <row r="77" spans="2:47" ht="19.5" customHeight="1" thickBot="1" x14ac:dyDescent="0.25">
      <c r="B77" s="666" t="s">
        <v>260</v>
      </c>
      <c r="C77" s="637" t="s">
        <v>261</v>
      </c>
      <c r="D77" s="614"/>
      <c r="E77" s="590">
        <v>4</v>
      </c>
      <c r="F77" s="589"/>
      <c r="G77" s="589"/>
      <c r="H77" s="881">
        <f>K77+G77</f>
        <v>0</v>
      </c>
      <c r="I77" s="590"/>
      <c r="J77" s="589">
        <v>144</v>
      </c>
      <c r="K77" s="590"/>
      <c r="L77" s="590"/>
      <c r="M77" s="590"/>
      <c r="N77" s="638"/>
      <c r="O77" s="590"/>
      <c r="P77" s="589"/>
      <c r="Q77" s="638"/>
      <c r="R77" s="590"/>
      <c r="S77" s="590"/>
      <c r="T77" s="590"/>
      <c r="U77" s="590"/>
      <c r="V77" s="638"/>
      <c r="W77" s="590"/>
      <c r="X77" s="589"/>
      <c r="Y77" s="590"/>
      <c r="Z77" s="589"/>
      <c r="AA77" s="589"/>
      <c r="AB77" s="590">
        <v>144</v>
      </c>
      <c r="AC77" s="638"/>
      <c r="AD77" s="638"/>
      <c r="AE77" s="590"/>
      <c r="AF77" s="589"/>
      <c r="AG77" s="590"/>
      <c r="AH77" s="590"/>
      <c r="AI77" s="590"/>
      <c r="AJ77" s="590"/>
      <c r="AK77" s="589"/>
      <c r="AL77" s="589"/>
      <c r="AM77" s="589"/>
      <c r="AN77" s="590"/>
      <c r="AO77" s="589"/>
      <c r="AP77" s="589"/>
      <c r="AQ77" s="589"/>
      <c r="AR77" s="589"/>
      <c r="AS77" s="589"/>
      <c r="AT77" s="589"/>
      <c r="AU77" s="590"/>
    </row>
    <row r="78" spans="2:47" ht="19.5" customHeight="1" thickBot="1" x14ac:dyDescent="0.25">
      <c r="B78" s="695" t="s">
        <v>370</v>
      </c>
      <c r="C78" s="789" t="s">
        <v>380</v>
      </c>
      <c r="D78" s="614"/>
      <c r="E78" s="590"/>
      <c r="F78" s="589"/>
      <c r="G78" s="700">
        <v>12</v>
      </c>
      <c r="H78" s="881"/>
      <c r="I78" s="590"/>
      <c r="J78" s="589"/>
      <c r="K78" s="590"/>
      <c r="L78" s="590"/>
      <c r="M78" s="590"/>
      <c r="N78" s="638"/>
      <c r="O78" s="590"/>
      <c r="P78" s="589"/>
      <c r="Q78" s="638"/>
      <c r="R78" s="590"/>
      <c r="S78" s="590"/>
      <c r="T78" s="590"/>
      <c r="U78" s="590"/>
      <c r="V78" s="638"/>
      <c r="W78" s="590"/>
      <c r="X78" s="589"/>
      <c r="Y78" s="590"/>
      <c r="Z78" s="589"/>
      <c r="AA78" s="589"/>
      <c r="AB78" s="590"/>
      <c r="AC78" s="638"/>
      <c r="AD78" s="638">
        <v>12</v>
      </c>
      <c r="AE78" s="590"/>
      <c r="AF78" s="589"/>
      <c r="AG78" s="590"/>
      <c r="AH78" s="590"/>
      <c r="AI78" s="590"/>
      <c r="AJ78" s="590"/>
      <c r="AK78" s="589"/>
      <c r="AL78" s="589"/>
      <c r="AM78" s="589"/>
      <c r="AN78" s="590"/>
      <c r="AO78" s="589"/>
      <c r="AP78" s="589"/>
      <c r="AQ78" s="589"/>
      <c r="AR78" s="589"/>
      <c r="AS78" s="589"/>
      <c r="AT78" s="589"/>
      <c r="AU78" s="590"/>
    </row>
    <row r="79" spans="2:47" ht="27" customHeight="1" thickBot="1" x14ac:dyDescent="0.25">
      <c r="B79" s="1187" t="s">
        <v>354</v>
      </c>
      <c r="C79" s="1188"/>
      <c r="D79" s="549">
        <f>D36+D32+D26+D8</f>
        <v>20</v>
      </c>
      <c r="E79" s="549">
        <f>E36+E32+E26+E8</f>
        <v>47</v>
      </c>
      <c r="F79" s="549">
        <f>F36+F32+F26+F8</f>
        <v>3</v>
      </c>
      <c r="G79" s="639">
        <f>G36+G32+G26+G8</f>
        <v>248</v>
      </c>
      <c r="H79" s="640">
        <f>H36+H32+H26+H8</f>
        <v>4716</v>
      </c>
      <c r="I79" s="551">
        <f>J79+H79+AU84+AU85</f>
        <v>5940</v>
      </c>
      <c r="J79" s="640">
        <f>J36</f>
        <v>864</v>
      </c>
      <c r="K79" s="640">
        <f t="shared" ref="K79:W79" si="43">K36+K32+K26+K8</f>
        <v>4296</v>
      </c>
      <c r="L79" s="640">
        <f t="shared" si="43"/>
        <v>358</v>
      </c>
      <c r="M79" s="640">
        <f t="shared" si="43"/>
        <v>3938</v>
      </c>
      <c r="N79" s="641">
        <f t="shared" si="43"/>
        <v>1834</v>
      </c>
      <c r="O79" s="640">
        <f t="shared" si="43"/>
        <v>1328</v>
      </c>
      <c r="P79" s="640">
        <f t="shared" si="43"/>
        <v>544</v>
      </c>
      <c r="Q79" s="641">
        <f t="shared" si="43"/>
        <v>86</v>
      </c>
      <c r="R79" s="640">
        <f t="shared" si="43"/>
        <v>604</v>
      </c>
      <c r="S79" s="640">
        <f t="shared" si="43"/>
        <v>5</v>
      </c>
      <c r="T79" s="640">
        <f t="shared" si="43"/>
        <v>3</v>
      </c>
      <c r="U79" s="640">
        <f t="shared" si="43"/>
        <v>832</v>
      </c>
      <c r="V79" s="639">
        <f t="shared" si="43"/>
        <v>23</v>
      </c>
      <c r="W79" s="902">
        <f t="shared" si="43"/>
        <v>9</v>
      </c>
      <c r="X79" s="902">
        <f>X80</f>
        <v>388</v>
      </c>
      <c r="Y79" s="640">
        <f>Y36+Y32+Y26+Y8-Y75-Y76</f>
        <v>56</v>
      </c>
      <c r="Z79" s="639">
        <f>Z36+Z32+Z26+Z8-Z75-Z76</f>
        <v>12</v>
      </c>
      <c r="AA79" s="639">
        <f>AA36+AA32+AA26+AA8-AA75-AA76</f>
        <v>12</v>
      </c>
      <c r="AB79" s="640">
        <f>AB36+AB32+AB26+AB8-AB77</f>
        <v>614</v>
      </c>
      <c r="AC79" s="640">
        <f>AC36+AC32+AC26+AC8</f>
        <v>94</v>
      </c>
      <c r="AD79" s="640">
        <f>AD36+AD32+AD26+AD8-AD77</f>
        <v>30</v>
      </c>
      <c r="AE79" s="640">
        <f>AE36+AE32+AE26+AE8-AE77</f>
        <v>18</v>
      </c>
      <c r="AF79" s="639">
        <f>AF36+AF32+AF26+AF8</f>
        <v>540</v>
      </c>
      <c r="AG79" s="640">
        <f>AG36+AG32+AG26+AG8</f>
        <v>60</v>
      </c>
      <c r="AH79" s="640">
        <f>AH36+AH32+AH26+AH8</f>
        <v>6</v>
      </c>
      <c r="AI79" s="640">
        <f>AI36+AI32+AI26+AI8</f>
        <v>6</v>
      </c>
      <c r="AJ79" s="640">
        <f>AJ36+AJ32+AJ26+AJ8-AJ58-AJ59-AJ52-AJ53</f>
        <v>488</v>
      </c>
      <c r="AK79" s="640">
        <f>AK36+AK32+AK26+AK8-AK58-AK59-AK52-AK53</f>
        <v>40</v>
      </c>
      <c r="AL79" s="640">
        <f>AL36+AL32+AL26+AL8</f>
        <v>12</v>
      </c>
      <c r="AM79" s="640">
        <f>AM36+AM32+AM26+AM8</f>
        <v>36</v>
      </c>
      <c r="AN79" s="640">
        <f>AN36+AN32+AN26+AN8-AN69-AN70</f>
        <v>372</v>
      </c>
      <c r="AO79" s="640">
        <f>AO36+AO32+AO26+AO8</f>
        <v>60</v>
      </c>
      <c r="AP79" s="640">
        <f>AP36+AP32+AP26+AP8</f>
        <v>12</v>
      </c>
      <c r="AQ79" s="640">
        <f>AQ36+AQ32+AQ26+AQ8</f>
        <v>24</v>
      </c>
      <c r="AR79" s="640">
        <f>AR36+AR32+AR26+AR8-AR63-AR64</f>
        <v>264</v>
      </c>
      <c r="AS79" s="639">
        <f>AS36+AS32+AS26+AS8</f>
        <v>48</v>
      </c>
      <c r="AT79" s="639">
        <f>AT36+AT32+AT26+AT8</f>
        <v>12</v>
      </c>
      <c r="AU79" s="639">
        <f>AU36+AU32+AU26+AU8</f>
        <v>36</v>
      </c>
    </row>
    <row r="80" spans="2:47" ht="27" customHeight="1" thickBot="1" x14ac:dyDescent="0.25">
      <c r="B80" s="1187" t="s">
        <v>267</v>
      </c>
      <c r="C80" s="1188"/>
      <c r="D80" s="549">
        <f>D79-D8</f>
        <v>18</v>
      </c>
      <c r="E80" s="549">
        <f>E79-E8</f>
        <v>28</v>
      </c>
      <c r="F80" s="549">
        <f>F79-F8</f>
        <v>3</v>
      </c>
      <c r="G80" s="639"/>
      <c r="H80" s="639"/>
      <c r="I80" s="615"/>
      <c r="J80" s="616"/>
      <c r="K80" s="640">
        <f t="shared" ref="K80:Q80" si="44">K36+K32+K26</f>
        <v>3024</v>
      </c>
      <c r="L80" s="640">
        <f t="shared" si="44"/>
        <v>358</v>
      </c>
      <c r="M80" s="640">
        <f t="shared" si="44"/>
        <v>2666</v>
      </c>
      <c r="N80" s="641">
        <f t="shared" si="44"/>
        <v>1262</v>
      </c>
      <c r="O80" s="640">
        <f t="shared" si="44"/>
        <v>872</v>
      </c>
      <c r="P80" s="640">
        <f t="shared" si="44"/>
        <v>356</v>
      </c>
      <c r="Q80" s="641">
        <f t="shared" si="44"/>
        <v>86</v>
      </c>
      <c r="R80" s="903"/>
      <c r="S80" s="903"/>
      <c r="T80" s="903"/>
      <c r="U80" s="904"/>
      <c r="V80" s="639"/>
      <c r="W80" s="639"/>
      <c r="X80" s="640">
        <f>X36+X32+X26-X75-X76</f>
        <v>388</v>
      </c>
      <c r="Y80" s="640">
        <f>Y36+Y32+Y26-Y75-Y76</f>
        <v>56</v>
      </c>
      <c r="Z80" s="639"/>
      <c r="AA80" s="639">
        <f>AA36+AA32+AA26-AA75-AA76</f>
        <v>12</v>
      </c>
      <c r="AB80" s="640">
        <f>AB36+AB32+AB26-AB77</f>
        <v>614</v>
      </c>
      <c r="AC80" s="640">
        <f>AC36+AC32+AC26-AC75-AC76</f>
        <v>94</v>
      </c>
      <c r="AD80" s="640"/>
      <c r="AE80" s="640">
        <f>AE36+AE32+AE26-AE75-AE76</f>
        <v>18</v>
      </c>
      <c r="AF80" s="639">
        <f>AF36+AF32+AF26</f>
        <v>540</v>
      </c>
      <c r="AG80" s="640">
        <f>AG36+AG32+AG26</f>
        <v>60</v>
      </c>
      <c r="AH80" s="640"/>
      <c r="AI80" s="640">
        <f>AI36+AI32+AI26</f>
        <v>6</v>
      </c>
      <c r="AJ80" s="640">
        <f>AJ36+AJ32+AJ26-AJ58-AJ59-AJ52-AJ53</f>
        <v>488</v>
      </c>
      <c r="AK80" s="640">
        <f>AK36+AK32+AK26-AK58-AK59</f>
        <v>40</v>
      </c>
      <c r="AL80" s="640"/>
      <c r="AM80" s="640">
        <f>AM36+AM32+AM26-AM58-AM59</f>
        <v>36</v>
      </c>
      <c r="AN80" s="640">
        <f>AN36+AN32+AN26-AN69-AN70</f>
        <v>372</v>
      </c>
      <c r="AO80" s="640">
        <f>AO36+AO32+AO26</f>
        <v>60</v>
      </c>
      <c r="AP80" s="640"/>
      <c r="AQ80" s="640">
        <f>AQ36+AQ32+AQ26</f>
        <v>24</v>
      </c>
      <c r="AR80" s="639">
        <f>AR36+AR32+AR26-AR64-AR63</f>
        <v>264</v>
      </c>
      <c r="AS80" s="639">
        <f>AS36+AS32+AS26-AS64-AS63</f>
        <v>48</v>
      </c>
      <c r="AT80" s="639"/>
      <c r="AU80" s="639">
        <f>AU36+AU32+AU26-AU64-AU63</f>
        <v>24</v>
      </c>
    </row>
    <row r="81" spans="1:47" ht="27" customHeight="1" thickBot="1" x14ac:dyDescent="0.25">
      <c r="B81" s="1241" t="s">
        <v>268</v>
      </c>
      <c r="C81" s="1242"/>
      <c r="D81" s="562"/>
      <c r="E81" s="688"/>
      <c r="F81" s="689"/>
      <c r="G81" s="564"/>
      <c r="H81" s="564"/>
      <c r="I81" s="688"/>
      <c r="J81" s="690">
        <f>J79</f>
        <v>864</v>
      </c>
      <c r="K81" s="691"/>
      <c r="L81" s="562"/>
      <c r="M81" s="562"/>
      <c r="N81" s="563"/>
      <c r="O81" s="562"/>
      <c r="P81" s="564"/>
      <c r="Q81" s="563"/>
      <c r="R81" s="688"/>
      <c r="S81" s="688"/>
      <c r="T81" s="688"/>
      <c r="U81" s="688"/>
      <c r="V81" s="689"/>
      <c r="W81" s="689"/>
      <c r="X81" s="759">
        <f>X75+X76</f>
        <v>144</v>
      </c>
      <c r="Y81" s="905"/>
      <c r="Z81" s="906"/>
      <c r="AA81" s="907"/>
      <c r="AB81" s="759">
        <v>144</v>
      </c>
      <c r="AC81" s="759"/>
      <c r="AD81" s="908"/>
      <c r="AE81" s="784"/>
      <c r="AF81" s="697"/>
      <c r="AG81" s="784"/>
      <c r="AH81" s="909"/>
      <c r="AI81" s="909"/>
      <c r="AJ81" s="909">
        <v>288</v>
      </c>
      <c r="AK81" s="910"/>
      <c r="AL81" s="910"/>
      <c r="AM81" s="910"/>
      <c r="AN81" s="909">
        <v>144</v>
      </c>
      <c r="AO81" s="634"/>
      <c r="AP81" s="634"/>
      <c r="AQ81" s="634"/>
      <c r="AR81" s="634">
        <v>144</v>
      </c>
      <c r="AS81" s="596"/>
      <c r="AT81" s="596"/>
      <c r="AU81" s="634"/>
    </row>
    <row r="82" spans="1:47" ht="15" customHeight="1" thickBot="1" x14ac:dyDescent="0.25">
      <c r="B82" s="1239" t="s">
        <v>269</v>
      </c>
      <c r="C82" s="1240"/>
      <c r="D82" s="635"/>
      <c r="E82" s="568"/>
      <c r="F82" s="569"/>
      <c r="G82" s="636"/>
      <c r="H82" s="636"/>
      <c r="I82" s="635"/>
      <c r="J82" s="642">
        <f>X82</f>
        <v>144</v>
      </c>
      <c r="K82" s="643"/>
      <c r="L82" s="635"/>
      <c r="M82" s="635"/>
      <c r="N82" s="644"/>
      <c r="O82" s="635"/>
      <c r="P82" s="636"/>
      <c r="Q82" s="644"/>
      <c r="R82" s="633"/>
      <c r="S82" s="633"/>
      <c r="T82" s="633"/>
      <c r="U82" s="633"/>
      <c r="V82" s="634"/>
      <c r="W82" s="636"/>
      <c r="X82" s="911">
        <f>X81</f>
        <v>144</v>
      </c>
      <c r="Y82" s="911"/>
      <c r="Z82" s="911"/>
      <c r="AA82" s="911"/>
      <c r="AB82" s="911"/>
      <c r="AC82" s="911"/>
      <c r="AD82" s="911"/>
      <c r="AE82" s="551"/>
      <c r="AF82" s="640"/>
      <c r="AG82" s="640"/>
      <c r="AH82" s="904"/>
      <c r="AI82" s="904"/>
      <c r="AJ82" s="912"/>
      <c r="AK82" s="913"/>
      <c r="AL82" s="913"/>
      <c r="AM82" s="913"/>
      <c r="AN82" s="635"/>
      <c r="AO82" s="636"/>
      <c r="AP82" s="636"/>
      <c r="AQ82" s="636"/>
      <c r="AR82" s="636"/>
      <c r="AS82" s="636"/>
      <c r="AT82" s="636"/>
      <c r="AU82" s="636"/>
    </row>
    <row r="83" spans="1:47" ht="15" customHeight="1" thickBot="1" x14ac:dyDescent="0.25">
      <c r="B83" s="1192" t="s">
        <v>270</v>
      </c>
      <c r="C83" s="1193"/>
      <c r="D83" s="581"/>
      <c r="E83" s="631"/>
      <c r="F83" s="630"/>
      <c r="G83" s="585"/>
      <c r="H83" s="585"/>
      <c r="I83" s="581"/>
      <c r="J83" s="585"/>
      <c r="K83" s="631"/>
      <c r="L83" s="581"/>
      <c r="M83" s="581"/>
      <c r="N83" s="586"/>
      <c r="O83" s="581"/>
      <c r="P83" s="585"/>
      <c r="Q83" s="586"/>
      <c r="R83" s="581"/>
      <c r="S83" s="581"/>
      <c r="T83" s="581"/>
      <c r="U83" s="581"/>
      <c r="V83" s="585"/>
      <c r="W83" s="585"/>
      <c r="X83" s="590"/>
      <c r="Y83" s="914"/>
      <c r="Z83" s="880"/>
      <c r="AA83" s="589"/>
      <c r="AB83" s="590">
        <v>144</v>
      </c>
      <c r="AC83" s="590"/>
      <c r="AD83" s="638"/>
      <c r="AE83" s="798"/>
      <c r="AF83" s="583"/>
      <c r="AG83" s="798"/>
      <c r="AH83" s="581"/>
      <c r="AI83" s="581"/>
      <c r="AJ83" s="581">
        <v>288</v>
      </c>
      <c r="AK83" s="585"/>
      <c r="AL83" s="585"/>
      <c r="AM83" s="585"/>
      <c r="AN83" s="631">
        <f>AN81</f>
        <v>144</v>
      </c>
      <c r="AO83" s="630"/>
      <c r="AP83" s="630"/>
      <c r="AQ83" s="630"/>
      <c r="AR83" s="587">
        <f>AR81</f>
        <v>144</v>
      </c>
      <c r="AS83" s="587"/>
      <c r="AT83" s="587"/>
      <c r="AU83" s="630"/>
    </row>
    <row r="84" spans="1:47" ht="27" customHeight="1" thickBot="1" x14ac:dyDescent="0.25">
      <c r="B84" s="555" t="s">
        <v>271</v>
      </c>
      <c r="C84" s="1184" t="s">
        <v>261</v>
      </c>
      <c r="D84" s="1185"/>
      <c r="E84" s="1185"/>
      <c r="F84" s="1185"/>
      <c r="G84" s="1185"/>
      <c r="H84" s="1185"/>
      <c r="I84" s="1185"/>
      <c r="J84" s="1185"/>
      <c r="K84" s="1185"/>
      <c r="L84" s="1185"/>
      <c r="M84" s="1185"/>
      <c r="N84" s="1185"/>
      <c r="O84" s="1185"/>
      <c r="P84" s="1185"/>
      <c r="Q84" s="1185"/>
      <c r="R84" s="1185"/>
      <c r="S84" s="1185"/>
      <c r="T84" s="1185"/>
      <c r="U84" s="1185"/>
      <c r="V84" s="1185"/>
      <c r="W84" s="1185"/>
      <c r="X84" s="1185"/>
      <c r="Y84" s="1185"/>
      <c r="Z84" s="1185"/>
      <c r="AA84" s="1185"/>
      <c r="AB84" s="1185"/>
      <c r="AC84" s="1185"/>
      <c r="AD84" s="1185"/>
      <c r="AE84" s="1185"/>
      <c r="AF84" s="1185"/>
      <c r="AG84" s="1185"/>
      <c r="AH84" s="1185"/>
      <c r="AI84" s="1185"/>
      <c r="AJ84" s="1185"/>
      <c r="AK84" s="1185"/>
      <c r="AL84" s="1185"/>
      <c r="AM84" s="1185"/>
      <c r="AN84" s="1186"/>
      <c r="AO84" s="703"/>
      <c r="AP84" s="703"/>
      <c r="AQ84" s="703"/>
      <c r="AR84" s="704"/>
      <c r="AS84" s="704"/>
      <c r="AT84" s="704"/>
      <c r="AU84" s="575">
        <v>144</v>
      </c>
    </row>
    <row r="85" spans="1:47" ht="22.5" customHeight="1" thickBot="1" x14ac:dyDescent="0.25">
      <c r="B85" s="645" t="s">
        <v>272</v>
      </c>
      <c r="C85" s="1184" t="s">
        <v>273</v>
      </c>
      <c r="D85" s="1185"/>
      <c r="E85" s="1185"/>
      <c r="F85" s="1185"/>
      <c r="G85" s="1185"/>
      <c r="H85" s="1185"/>
      <c r="I85" s="1185"/>
      <c r="J85" s="1185"/>
      <c r="K85" s="1185"/>
      <c r="L85" s="1185"/>
      <c r="M85" s="1185"/>
      <c r="N85" s="1185"/>
      <c r="O85" s="1185"/>
      <c r="P85" s="1185"/>
      <c r="Q85" s="1185"/>
      <c r="R85" s="1185"/>
      <c r="S85" s="1185"/>
      <c r="T85" s="1185"/>
      <c r="U85" s="1185"/>
      <c r="V85" s="1185"/>
      <c r="W85" s="1185"/>
      <c r="X85" s="1185"/>
      <c r="Y85" s="1185"/>
      <c r="Z85" s="1185"/>
      <c r="AA85" s="1185"/>
      <c r="AB85" s="1185"/>
      <c r="AC85" s="1185"/>
      <c r="AD85" s="1185"/>
      <c r="AE85" s="1185"/>
      <c r="AF85" s="1185"/>
      <c r="AG85" s="1185"/>
      <c r="AH85" s="1185"/>
      <c r="AI85" s="1185"/>
      <c r="AJ85" s="1185"/>
      <c r="AK85" s="1185"/>
      <c r="AL85" s="1185"/>
      <c r="AM85" s="1185"/>
      <c r="AN85" s="1186"/>
      <c r="AO85" s="915"/>
      <c r="AP85" s="915"/>
      <c r="AQ85" s="915"/>
      <c r="AR85" s="916"/>
      <c r="AS85" s="916"/>
      <c r="AT85" s="916"/>
      <c r="AU85" s="702">
        <v>216</v>
      </c>
    </row>
    <row r="86" spans="1:47" ht="17.25" customHeight="1" x14ac:dyDescent="0.2">
      <c r="B86" s="646"/>
      <c r="C86" s="647"/>
      <c r="D86" s="1215" t="s">
        <v>305</v>
      </c>
      <c r="E86" s="1227"/>
      <c r="F86" s="1227"/>
      <c r="G86" s="1227"/>
      <c r="H86" s="1227"/>
      <c r="I86" s="1227"/>
      <c r="J86" s="1227"/>
      <c r="K86" s="1227"/>
      <c r="L86" s="1227"/>
      <c r="M86" s="1227"/>
      <c r="N86" s="1227"/>
      <c r="O86" s="1227"/>
      <c r="P86" s="1227"/>
      <c r="Q86" s="1228"/>
      <c r="R86" s="1208">
        <v>36</v>
      </c>
      <c r="S86" s="784"/>
      <c r="T86" s="784"/>
      <c r="U86" s="1208">
        <v>36</v>
      </c>
      <c r="V86" s="784"/>
      <c r="W86" s="784"/>
      <c r="X86" s="1214">
        <v>36</v>
      </c>
      <c r="Y86" s="1262"/>
      <c r="Z86" s="1262"/>
      <c r="AA86" s="1262"/>
      <c r="AB86" s="1270">
        <v>36</v>
      </c>
      <c r="AC86" s="1271"/>
      <c r="AD86" s="1271"/>
      <c r="AE86" s="1271"/>
      <c r="AF86" s="1273">
        <v>36</v>
      </c>
      <c r="AG86" s="1262"/>
      <c r="AH86" s="1262"/>
      <c r="AI86" s="1263"/>
      <c r="AJ86" s="1214">
        <v>36</v>
      </c>
      <c r="AK86" s="1262"/>
      <c r="AL86" s="1262"/>
      <c r="AM86" s="1263"/>
      <c r="AN86" s="1214">
        <v>36</v>
      </c>
      <c r="AO86" s="1262"/>
      <c r="AP86" s="1262"/>
      <c r="AQ86" s="1263"/>
      <c r="AR86" s="1214">
        <v>36</v>
      </c>
      <c r="AS86" s="1262"/>
      <c r="AT86" s="1262"/>
      <c r="AU86" s="1263"/>
    </row>
    <row r="87" spans="1:47" ht="15" customHeight="1" thickBot="1" x14ac:dyDescent="0.25">
      <c r="B87" s="1179" t="s">
        <v>425</v>
      </c>
      <c r="C87" s="1179"/>
      <c r="D87" s="703"/>
      <c r="E87" s="638"/>
      <c r="F87" s="638"/>
      <c r="G87" s="638"/>
      <c r="H87" s="638"/>
      <c r="I87" s="648"/>
      <c r="J87" s="648" t="s">
        <v>274</v>
      </c>
      <c r="K87" s="648"/>
      <c r="L87" s="638"/>
      <c r="M87" s="703"/>
      <c r="N87" s="703"/>
      <c r="O87" s="703"/>
      <c r="P87" s="703"/>
      <c r="Q87" s="704"/>
      <c r="R87" s="1268"/>
      <c r="S87" s="917"/>
      <c r="T87" s="917"/>
      <c r="U87" s="1267"/>
      <c r="V87" s="917"/>
      <c r="W87" s="918"/>
      <c r="X87" s="1264"/>
      <c r="Y87" s="1265"/>
      <c r="Z87" s="1269"/>
      <c r="AA87" s="1269"/>
      <c r="AB87" s="1272"/>
      <c r="AC87" s="1272"/>
      <c r="AD87" s="1272"/>
      <c r="AE87" s="1272"/>
      <c r="AF87" s="1274"/>
      <c r="AG87" s="1265"/>
      <c r="AH87" s="1265"/>
      <c r="AI87" s="1266"/>
      <c r="AJ87" s="1264"/>
      <c r="AK87" s="1265"/>
      <c r="AL87" s="1265"/>
      <c r="AM87" s="1266"/>
      <c r="AN87" s="1264"/>
      <c r="AO87" s="1265"/>
      <c r="AP87" s="1265"/>
      <c r="AQ87" s="1266"/>
      <c r="AR87" s="1264"/>
      <c r="AS87" s="1265"/>
      <c r="AT87" s="1265"/>
      <c r="AU87" s="1266"/>
    </row>
    <row r="88" spans="1:47" ht="12.75" customHeight="1" x14ac:dyDescent="0.2">
      <c r="A88" s="660"/>
      <c r="B88" s="1179"/>
      <c r="C88" s="1179"/>
      <c r="D88" s="1194" t="s">
        <v>275</v>
      </c>
      <c r="E88" s="1197" t="s">
        <v>319</v>
      </c>
      <c r="F88" s="1198"/>
      <c r="G88" s="1198"/>
      <c r="H88" s="1198"/>
      <c r="I88" s="1198"/>
      <c r="J88" s="1198"/>
      <c r="K88" s="1198"/>
      <c r="L88" s="1198"/>
      <c r="M88" s="1198"/>
      <c r="N88" s="1198"/>
      <c r="O88" s="1198"/>
      <c r="P88" s="1198"/>
      <c r="Q88" s="1199"/>
      <c r="R88" s="919">
        <f t="shared" ref="R88:Y88" si="45">R79</f>
        <v>604</v>
      </c>
      <c r="S88" s="909">
        <f t="shared" si="45"/>
        <v>5</v>
      </c>
      <c r="T88" s="909">
        <f t="shared" si="45"/>
        <v>3</v>
      </c>
      <c r="U88" s="635">
        <f t="shared" si="45"/>
        <v>832</v>
      </c>
      <c r="V88" s="635">
        <f t="shared" si="45"/>
        <v>23</v>
      </c>
      <c r="W88" s="635">
        <f t="shared" si="45"/>
        <v>9</v>
      </c>
      <c r="X88" s="909">
        <f t="shared" si="45"/>
        <v>388</v>
      </c>
      <c r="Y88" s="909">
        <f t="shared" si="45"/>
        <v>56</v>
      </c>
      <c r="Z88" s="909"/>
      <c r="AA88" s="909">
        <f>AA79</f>
        <v>12</v>
      </c>
      <c r="AB88" s="919">
        <f>AB79</f>
        <v>614</v>
      </c>
      <c r="AC88" s="909">
        <f>AC79</f>
        <v>94</v>
      </c>
      <c r="AD88" s="919"/>
      <c r="AE88" s="919">
        <f>AE79</f>
        <v>18</v>
      </c>
      <c r="AF88" s="634">
        <f t="shared" ref="AF88:AQ88" si="46">AF79</f>
        <v>540</v>
      </c>
      <c r="AG88" s="633">
        <f t="shared" si="46"/>
        <v>60</v>
      </c>
      <c r="AH88" s="633"/>
      <c r="AI88" s="633">
        <f t="shared" si="46"/>
        <v>6</v>
      </c>
      <c r="AJ88" s="633">
        <f t="shared" si="46"/>
        <v>488</v>
      </c>
      <c r="AK88" s="633">
        <f t="shared" si="46"/>
        <v>40</v>
      </c>
      <c r="AL88" s="633"/>
      <c r="AM88" s="633">
        <f>AM79</f>
        <v>36</v>
      </c>
      <c r="AN88" s="633">
        <f t="shared" si="46"/>
        <v>372</v>
      </c>
      <c r="AO88" s="633">
        <f t="shared" si="46"/>
        <v>60</v>
      </c>
      <c r="AP88" s="633"/>
      <c r="AQ88" s="633">
        <f t="shared" si="46"/>
        <v>24</v>
      </c>
      <c r="AR88" s="634">
        <f>AR79</f>
        <v>264</v>
      </c>
      <c r="AS88" s="634">
        <f>AS79</f>
        <v>48</v>
      </c>
      <c r="AT88" s="634"/>
      <c r="AU88" s="634">
        <f>AU79</f>
        <v>36</v>
      </c>
    </row>
    <row r="89" spans="1:47" ht="12.75" customHeight="1" x14ac:dyDescent="0.2">
      <c r="A89" s="660"/>
      <c r="B89" s="1179"/>
      <c r="C89" s="1179"/>
      <c r="D89" s="1195"/>
      <c r="E89" s="781"/>
      <c r="F89" s="782"/>
      <c r="G89" s="782"/>
      <c r="H89" s="782"/>
      <c r="I89" s="782"/>
      <c r="J89" s="782"/>
      <c r="K89" s="782"/>
      <c r="L89" s="782"/>
      <c r="M89" s="782"/>
      <c r="N89" s="782"/>
      <c r="O89" s="782"/>
      <c r="P89" s="782"/>
      <c r="Q89" s="783"/>
      <c r="R89" s="920"/>
      <c r="S89" s="633"/>
      <c r="T89" s="633"/>
      <c r="U89" s="635"/>
      <c r="V89" s="635"/>
      <c r="W89" s="635"/>
      <c r="X89" s="633"/>
      <c r="Y89" s="633"/>
      <c r="Z89" s="633"/>
      <c r="AA89" s="633"/>
      <c r="AB89" s="920"/>
      <c r="AC89" s="734"/>
      <c r="AD89" s="734"/>
      <c r="AE89" s="734"/>
      <c r="AF89" s="634"/>
      <c r="AG89" s="633"/>
      <c r="AH89" s="633"/>
      <c r="AI89" s="633"/>
      <c r="AJ89" s="634"/>
      <c r="AK89" s="634"/>
      <c r="AL89" s="634"/>
      <c r="AM89" s="634"/>
      <c r="AN89" s="633"/>
      <c r="AO89" s="634"/>
      <c r="AP89" s="634"/>
      <c r="AQ89" s="634"/>
      <c r="AR89" s="634"/>
      <c r="AS89" s="634"/>
      <c r="AT89" s="634"/>
      <c r="AU89" s="634"/>
    </row>
    <row r="90" spans="1:47" x14ac:dyDescent="0.2">
      <c r="A90" s="683"/>
      <c r="B90" s="1180"/>
      <c r="C90" s="1180"/>
      <c r="D90" s="1195"/>
      <c r="E90" s="777" t="s">
        <v>276</v>
      </c>
      <c r="F90" s="651"/>
      <c r="G90" s="651"/>
      <c r="H90" s="651"/>
      <c r="I90" s="651"/>
      <c r="J90" s="651"/>
      <c r="K90" s="651"/>
      <c r="L90" s="651"/>
      <c r="M90" s="651"/>
      <c r="N90" s="651"/>
      <c r="O90" s="651"/>
      <c r="P90" s="651"/>
      <c r="Q90" s="652"/>
      <c r="R90" s="635"/>
      <c r="S90" s="635"/>
      <c r="T90" s="635"/>
      <c r="U90" s="635"/>
      <c r="V90" s="635"/>
      <c r="W90" s="635"/>
      <c r="X90" s="635">
        <v>144</v>
      </c>
      <c r="Y90" s="635"/>
      <c r="Z90" s="635"/>
      <c r="AA90" s="635"/>
      <c r="AB90" s="921"/>
      <c r="AC90" s="922"/>
      <c r="AD90" s="922"/>
      <c r="AE90" s="922"/>
      <c r="AF90" s="636"/>
      <c r="AG90" s="635"/>
      <c r="AH90" s="635"/>
      <c r="AI90" s="635"/>
      <c r="AJ90" s="636">
        <v>144</v>
      </c>
      <c r="AK90" s="636"/>
      <c r="AL90" s="636"/>
      <c r="AM90" s="636"/>
      <c r="AN90" s="635">
        <v>72</v>
      </c>
      <c r="AO90" s="636"/>
      <c r="AP90" s="636"/>
      <c r="AQ90" s="636"/>
      <c r="AR90" s="636"/>
      <c r="AS90" s="636"/>
      <c r="AT90" s="636"/>
      <c r="AU90" s="636"/>
    </row>
    <row r="91" spans="1:47" ht="12.6" customHeight="1" x14ac:dyDescent="0.2">
      <c r="A91" s="660"/>
      <c r="B91" s="1180"/>
      <c r="C91" s="1180"/>
      <c r="D91" s="1195"/>
      <c r="E91" s="777" t="s">
        <v>277</v>
      </c>
      <c r="F91" s="651"/>
      <c r="G91" s="651"/>
      <c r="H91" s="651"/>
      <c r="I91" s="651"/>
      <c r="J91" s="651"/>
      <c r="K91" s="651"/>
      <c r="L91" s="651"/>
      <c r="M91" s="651"/>
      <c r="N91" s="651"/>
      <c r="O91" s="651"/>
      <c r="P91" s="651"/>
      <c r="Q91" s="652"/>
      <c r="R91" s="635"/>
      <c r="S91" s="635"/>
      <c r="T91" s="635"/>
      <c r="U91" s="635"/>
      <c r="V91" s="635"/>
      <c r="W91" s="635"/>
      <c r="X91" s="635"/>
      <c r="Y91" s="635"/>
      <c r="Z91" s="635"/>
      <c r="AA91" s="635"/>
      <c r="AB91" s="921">
        <v>144</v>
      </c>
      <c r="AC91" s="922"/>
      <c r="AD91" s="922"/>
      <c r="AE91" s="922"/>
      <c r="AF91" s="636"/>
      <c r="AG91" s="635"/>
      <c r="AH91" s="635"/>
      <c r="AI91" s="635"/>
      <c r="AJ91" s="636">
        <v>144</v>
      </c>
      <c r="AK91" s="636"/>
      <c r="AL91" s="636"/>
      <c r="AM91" s="636"/>
      <c r="AN91" s="635">
        <v>72</v>
      </c>
      <c r="AO91" s="636"/>
      <c r="AP91" s="636"/>
      <c r="AQ91" s="636"/>
      <c r="AR91" s="636"/>
      <c r="AS91" s="636"/>
      <c r="AT91" s="636"/>
      <c r="AU91" s="636"/>
    </row>
    <row r="92" spans="1:47" x14ac:dyDescent="0.2">
      <c r="A92" s="660"/>
      <c r="B92" s="1180"/>
      <c r="C92" s="1180"/>
      <c r="D92" s="1195"/>
      <c r="E92" s="777"/>
      <c r="F92" s="651"/>
      <c r="G92" s="651"/>
      <c r="H92" s="651"/>
      <c r="I92" s="651"/>
      <c r="J92" s="651"/>
      <c r="K92" s="651"/>
      <c r="L92" s="651"/>
      <c r="M92" s="651"/>
      <c r="N92" s="651"/>
      <c r="O92" s="651"/>
      <c r="P92" s="651"/>
      <c r="Q92" s="652"/>
      <c r="R92" s="635"/>
      <c r="S92" s="635"/>
      <c r="T92" s="635"/>
      <c r="U92" s="635"/>
      <c r="V92" s="635"/>
      <c r="W92" s="635"/>
      <c r="X92" s="635"/>
      <c r="Y92" s="635"/>
      <c r="Z92" s="635"/>
      <c r="AA92" s="635"/>
      <c r="AB92" s="921"/>
      <c r="AC92" s="922"/>
      <c r="AD92" s="922"/>
      <c r="AE92" s="922"/>
      <c r="AF92" s="636"/>
      <c r="AG92" s="635"/>
      <c r="AH92" s="635"/>
      <c r="AI92" s="635"/>
      <c r="AJ92" s="635"/>
      <c r="AK92" s="636"/>
      <c r="AL92" s="636"/>
      <c r="AM92" s="636"/>
      <c r="AN92" s="635"/>
      <c r="AO92" s="636"/>
      <c r="AP92" s="636"/>
      <c r="AQ92" s="636"/>
      <c r="AR92" s="636"/>
      <c r="AS92" s="636"/>
      <c r="AT92" s="636"/>
      <c r="AU92" s="636"/>
    </row>
    <row r="93" spans="1:47" ht="14.45" customHeight="1" x14ac:dyDescent="0.2">
      <c r="B93" s="1180"/>
      <c r="C93" s="1180"/>
      <c r="D93" s="1195"/>
      <c r="E93" s="1229" t="s">
        <v>278</v>
      </c>
      <c r="F93" s="1230"/>
      <c r="G93" s="1230"/>
      <c r="H93" s="1230"/>
      <c r="I93" s="1230"/>
      <c r="J93" s="1230"/>
      <c r="K93" s="1230"/>
      <c r="L93" s="1230"/>
      <c r="M93" s="1230"/>
      <c r="N93" s="1230"/>
      <c r="O93" s="1230"/>
      <c r="P93" s="1230"/>
      <c r="Q93" s="1231"/>
      <c r="R93" s="635">
        <v>1</v>
      </c>
      <c r="S93" s="635"/>
      <c r="T93" s="635"/>
      <c r="U93" s="635">
        <v>3</v>
      </c>
      <c r="V93" s="635"/>
      <c r="W93" s="635"/>
      <c r="X93" s="635">
        <v>2</v>
      </c>
      <c r="Y93" s="635"/>
      <c r="Z93" s="635"/>
      <c r="AA93" s="635"/>
      <c r="AB93" s="921">
        <v>3</v>
      </c>
      <c r="AC93" s="922"/>
      <c r="AD93" s="922"/>
      <c r="AE93" s="922"/>
      <c r="AF93" s="636">
        <v>1</v>
      </c>
      <c r="AG93" s="635"/>
      <c r="AH93" s="635"/>
      <c r="AI93" s="635"/>
      <c r="AJ93" s="635">
        <v>2</v>
      </c>
      <c r="AK93" s="636"/>
      <c r="AL93" s="636"/>
      <c r="AM93" s="636"/>
      <c r="AN93" s="635">
        <v>2</v>
      </c>
      <c r="AO93" s="636"/>
      <c r="AP93" s="636"/>
      <c r="AQ93" s="636"/>
      <c r="AR93" s="636">
        <v>3</v>
      </c>
      <c r="AS93" s="636"/>
      <c r="AT93" s="636"/>
      <c r="AU93" s="636"/>
    </row>
    <row r="94" spans="1:47" ht="12" customHeight="1" x14ac:dyDescent="0.2">
      <c r="B94" s="1180"/>
      <c r="C94" s="1180"/>
      <c r="D94" s="1195"/>
      <c r="E94" s="655" t="s">
        <v>279</v>
      </c>
      <c r="F94" s="656"/>
      <c r="G94" s="656"/>
      <c r="H94" s="656"/>
      <c r="I94" s="656"/>
      <c r="J94" s="656"/>
      <c r="K94" s="656"/>
      <c r="L94" s="656"/>
      <c r="M94" s="656"/>
      <c r="N94" s="656"/>
      <c r="O94" s="656"/>
      <c r="P94" s="656"/>
      <c r="Q94" s="657"/>
      <c r="R94" s="635"/>
      <c r="S94" s="635"/>
      <c r="T94" s="635"/>
      <c r="U94" s="635"/>
      <c r="V94" s="635"/>
      <c r="W94" s="635"/>
      <c r="X94" s="635"/>
      <c r="Y94" s="635"/>
      <c r="Z94" s="635"/>
      <c r="AA94" s="635"/>
      <c r="AB94" s="921">
        <v>1</v>
      </c>
      <c r="AC94" s="922"/>
      <c r="AD94" s="922"/>
      <c r="AE94" s="922"/>
      <c r="AF94" s="636"/>
      <c r="AG94" s="635"/>
      <c r="AH94" s="635"/>
      <c r="AI94" s="635"/>
      <c r="AJ94" s="635">
        <v>2</v>
      </c>
      <c r="AK94" s="636"/>
      <c r="AL94" s="636"/>
      <c r="AM94" s="636"/>
      <c r="AN94" s="635">
        <v>1</v>
      </c>
      <c r="AO94" s="636"/>
      <c r="AP94" s="636"/>
      <c r="AQ94" s="636"/>
      <c r="AR94" s="636">
        <v>1</v>
      </c>
      <c r="AS94" s="636"/>
      <c r="AT94" s="636"/>
      <c r="AU94" s="636"/>
    </row>
    <row r="95" spans="1:47" ht="12" customHeight="1" x14ac:dyDescent="0.2">
      <c r="B95" s="1180"/>
      <c r="C95" s="1180"/>
      <c r="D95" s="1195"/>
      <c r="E95" s="777" t="s">
        <v>336</v>
      </c>
      <c r="F95" s="653"/>
      <c r="G95" s="653"/>
      <c r="H95" s="653"/>
      <c r="I95" s="653"/>
      <c r="J95" s="653"/>
      <c r="K95" s="653"/>
      <c r="L95" s="653"/>
      <c r="M95" s="653"/>
      <c r="N95" s="653"/>
      <c r="O95" s="653"/>
      <c r="P95" s="653"/>
      <c r="Q95" s="654"/>
      <c r="R95" s="635">
        <v>1</v>
      </c>
      <c r="S95" s="635"/>
      <c r="T95" s="635"/>
      <c r="U95" s="635">
        <v>9</v>
      </c>
      <c r="V95" s="635"/>
      <c r="W95" s="635"/>
      <c r="X95" s="635">
        <v>3</v>
      </c>
      <c r="Y95" s="635"/>
      <c r="Z95" s="635"/>
      <c r="AA95" s="635"/>
      <c r="AB95" s="921">
        <v>7</v>
      </c>
      <c r="AC95" s="922"/>
      <c r="AD95" s="922"/>
      <c r="AE95" s="922"/>
      <c r="AF95" s="636">
        <v>3</v>
      </c>
      <c r="AG95" s="635"/>
      <c r="AH95" s="635"/>
      <c r="AI95" s="635"/>
      <c r="AJ95" s="635">
        <v>6</v>
      </c>
      <c r="AK95" s="636"/>
      <c r="AL95" s="636"/>
      <c r="AM95" s="636"/>
      <c r="AN95" s="635">
        <v>2</v>
      </c>
      <c r="AO95" s="636"/>
      <c r="AP95" s="636"/>
      <c r="AQ95" s="636"/>
      <c r="AR95" s="636">
        <v>3</v>
      </c>
      <c r="AS95" s="636"/>
      <c r="AT95" s="636"/>
      <c r="AU95" s="636"/>
    </row>
    <row r="96" spans="1:47" ht="12" customHeight="1" x14ac:dyDescent="0.2">
      <c r="B96" s="1180"/>
      <c r="C96" s="1180"/>
      <c r="D96" s="1195"/>
      <c r="E96" s="777"/>
      <c r="F96" s="653"/>
      <c r="G96" s="653"/>
      <c r="H96" s="653"/>
      <c r="I96" s="653"/>
      <c r="J96" s="653"/>
      <c r="K96" s="653"/>
      <c r="L96" s="653"/>
      <c r="M96" s="653"/>
      <c r="N96" s="653"/>
      <c r="O96" s="653"/>
      <c r="P96" s="653"/>
      <c r="Q96" s="654"/>
      <c r="R96" s="635"/>
      <c r="S96" s="635"/>
      <c r="T96" s="635"/>
      <c r="U96" s="635"/>
      <c r="V96" s="635"/>
      <c r="W96" s="635"/>
      <c r="X96" s="635"/>
      <c r="Y96" s="635"/>
      <c r="Z96" s="635"/>
      <c r="AA96" s="635"/>
      <c r="AB96" s="921"/>
      <c r="AC96" s="922"/>
      <c r="AD96" s="922"/>
      <c r="AE96" s="922"/>
      <c r="AF96" s="636"/>
      <c r="AG96" s="635"/>
      <c r="AH96" s="635"/>
      <c r="AI96" s="635"/>
      <c r="AJ96" s="635"/>
      <c r="AK96" s="636"/>
      <c r="AL96" s="636"/>
      <c r="AM96" s="636"/>
      <c r="AN96" s="635"/>
      <c r="AO96" s="636"/>
      <c r="AP96" s="636"/>
      <c r="AQ96" s="636"/>
      <c r="AR96" s="636"/>
      <c r="AS96" s="636"/>
      <c r="AT96" s="636"/>
      <c r="AU96" s="636"/>
    </row>
    <row r="97" spans="1:48" x14ac:dyDescent="0.2">
      <c r="B97" s="649"/>
      <c r="C97" s="650"/>
      <c r="D97" s="1195"/>
      <c r="E97" s="777" t="s">
        <v>280</v>
      </c>
      <c r="F97" s="778"/>
      <c r="G97" s="778"/>
      <c r="H97" s="778"/>
      <c r="I97" s="778"/>
      <c r="J97" s="778"/>
      <c r="K97" s="778"/>
      <c r="L97" s="778"/>
      <c r="M97" s="778"/>
      <c r="N97" s="778"/>
      <c r="O97" s="778"/>
      <c r="P97" s="778"/>
      <c r="Q97" s="779"/>
      <c r="R97" s="635"/>
      <c r="S97" s="635"/>
      <c r="T97" s="635"/>
      <c r="U97" s="635"/>
      <c r="V97" s="635"/>
      <c r="W97" s="635"/>
      <c r="X97" s="635"/>
      <c r="Y97" s="635"/>
      <c r="Z97" s="635"/>
      <c r="AA97" s="635"/>
      <c r="AB97" s="921"/>
      <c r="AC97" s="922"/>
      <c r="AD97" s="922"/>
      <c r="AE97" s="922"/>
      <c r="AF97" s="636">
        <v>1</v>
      </c>
      <c r="AG97" s="635"/>
      <c r="AH97" s="635"/>
      <c r="AI97" s="635"/>
      <c r="AJ97" s="635">
        <v>1</v>
      </c>
      <c r="AK97" s="636"/>
      <c r="AL97" s="636"/>
      <c r="AM97" s="636"/>
      <c r="AN97" s="635"/>
      <c r="AO97" s="636"/>
      <c r="AP97" s="636"/>
      <c r="AQ97" s="636"/>
      <c r="AR97" s="636">
        <v>1</v>
      </c>
      <c r="AS97" s="636"/>
      <c r="AT97" s="636"/>
      <c r="AU97" s="636"/>
    </row>
    <row r="98" spans="1:48" x14ac:dyDescent="0.2">
      <c r="B98" s="701"/>
      <c r="C98" s="671"/>
      <c r="D98" s="1195"/>
      <c r="E98" s="777" t="s">
        <v>363</v>
      </c>
      <c r="F98" s="778"/>
      <c r="G98" s="778"/>
      <c r="H98" s="778"/>
      <c r="I98" s="778"/>
      <c r="J98" s="778"/>
      <c r="K98" s="778"/>
      <c r="L98" s="778"/>
      <c r="M98" s="778"/>
      <c r="N98" s="778"/>
      <c r="O98" s="778"/>
      <c r="P98" s="778"/>
      <c r="Q98" s="779"/>
      <c r="R98" s="635"/>
      <c r="S98" s="635"/>
      <c r="T98" s="635">
        <v>8</v>
      </c>
      <c r="U98" s="635"/>
      <c r="V98" s="635"/>
      <c r="W98" s="635">
        <v>32</v>
      </c>
      <c r="X98" s="635"/>
      <c r="Y98" s="635"/>
      <c r="Z98" s="635"/>
      <c r="AA98" s="635">
        <v>24</v>
      </c>
      <c r="AB98" s="921"/>
      <c r="AC98" s="922"/>
      <c r="AD98" s="922"/>
      <c r="AE98" s="922">
        <v>48</v>
      </c>
      <c r="AF98" s="636"/>
      <c r="AG98" s="635"/>
      <c r="AH98" s="635"/>
      <c r="AI98" s="635">
        <v>12</v>
      </c>
      <c r="AJ98" s="635"/>
      <c r="AK98" s="636"/>
      <c r="AL98" s="636"/>
      <c r="AM98" s="636">
        <v>48</v>
      </c>
      <c r="AN98" s="635"/>
      <c r="AO98" s="636"/>
      <c r="AP98" s="636"/>
      <c r="AQ98" s="636">
        <v>36</v>
      </c>
      <c r="AR98" s="636"/>
      <c r="AS98" s="636"/>
      <c r="AT98" s="636"/>
      <c r="AU98" s="636">
        <v>48</v>
      </c>
    </row>
    <row r="99" spans="1:48" x14ac:dyDescent="0.2">
      <c r="B99" s="701"/>
      <c r="C99" s="671"/>
      <c r="D99" s="1195"/>
      <c r="E99" s="1224"/>
      <c r="F99" s="1225"/>
      <c r="G99" s="1225"/>
      <c r="H99" s="1225"/>
      <c r="I99" s="1225"/>
      <c r="J99" s="1225"/>
      <c r="K99" s="1225"/>
      <c r="L99" s="1225"/>
      <c r="M99" s="1225"/>
      <c r="N99" s="1225"/>
      <c r="O99" s="1225"/>
      <c r="P99" s="1225"/>
      <c r="Q99" s="1226"/>
      <c r="R99" s="635"/>
      <c r="S99" s="635"/>
      <c r="T99" s="635"/>
      <c r="U99" s="635"/>
      <c r="V99" s="635"/>
      <c r="W99" s="635"/>
      <c r="X99" s="635"/>
      <c r="Y99" s="635"/>
      <c r="Z99" s="635"/>
      <c r="AA99" s="635"/>
      <c r="AB99" s="921"/>
      <c r="AC99" s="922"/>
      <c r="AD99" s="922"/>
      <c r="AE99" s="922"/>
      <c r="AF99" s="636"/>
      <c r="AG99" s="635"/>
      <c r="AH99" s="635"/>
      <c r="AI99" s="635"/>
      <c r="AJ99" s="635"/>
      <c r="AK99" s="636"/>
      <c r="AL99" s="636"/>
      <c r="AM99" s="636"/>
      <c r="AN99" s="635"/>
      <c r="AO99" s="636"/>
      <c r="AP99" s="636"/>
      <c r="AQ99" s="636"/>
      <c r="AR99" s="636"/>
      <c r="AS99" s="636"/>
      <c r="AT99" s="636"/>
      <c r="AU99" s="636"/>
    </row>
    <row r="100" spans="1:48" ht="12.75" thickBot="1" x14ac:dyDescent="0.25">
      <c r="B100" s="658"/>
      <c r="C100" s="659"/>
      <c r="D100" s="1196"/>
      <c r="E100" s="1181"/>
      <c r="F100" s="1182"/>
      <c r="G100" s="1182"/>
      <c r="H100" s="1182"/>
      <c r="I100" s="1182"/>
      <c r="J100" s="1182"/>
      <c r="K100" s="1182"/>
      <c r="L100" s="1182"/>
      <c r="M100" s="1182"/>
      <c r="N100" s="1182"/>
      <c r="O100" s="1182"/>
      <c r="P100" s="1182"/>
      <c r="Q100" s="1183"/>
      <c r="R100" s="631"/>
      <c r="S100" s="631"/>
      <c r="T100" s="631"/>
      <c r="U100" s="631"/>
      <c r="V100" s="575"/>
      <c r="W100" s="575"/>
      <c r="X100" s="786"/>
      <c r="Y100" s="786"/>
      <c r="Z100" s="786"/>
      <c r="AA100" s="786"/>
      <c r="AB100" s="593"/>
      <c r="AC100" s="923"/>
      <c r="AD100" s="923"/>
      <c r="AE100" s="923"/>
      <c r="AF100" s="575"/>
      <c r="AG100" s="786"/>
      <c r="AH100" s="786"/>
      <c r="AI100" s="786"/>
      <c r="AJ100" s="786"/>
      <c r="AK100" s="575"/>
      <c r="AL100" s="575"/>
      <c r="AM100" s="575"/>
      <c r="AN100" s="786"/>
      <c r="AO100" s="575"/>
      <c r="AP100" s="575"/>
      <c r="AQ100" s="575"/>
      <c r="AR100" s="575"/>
      <c r="AS100" s="575"/>
      <c r="AT100" s="575"/>
      <c r="AU100" s="575"/>
    </row>
    <row r="101" spans="1:48" x14ac:dyDescent="0.2">
      <c r="U101" s="556"/>
    </row>
    <row r="102" spans="1:48" x14ac:dyDescent="0.2">
      <c r="T102" s="556"/>
      <c r="U102" s="556"/>
    </row>
    <row r="103" spans="1:48" x14ac:dyDescent="0.2">
      <c r="U103" s="556"/>
    </row>
    <row r="104" spans="1:48" x14ac:dyDescent="0.2">
      <c r="U104" s="556"/>
    </row>
    <row r="105" spans="1:48" x14ac:dyDescent="0.2">
      <c r="U105" s="556"/>
    </row>
    <row r="106" spans="1:48" x14ac:dyDescent="0.2">
      <c r="U106" s="556"/>
    </row>
    <row r="107" spans="1:48" x14ac:dyDescent="0.2">
      <c r="U107" s="556"/>
    </row>
    <row r="108" spans="1:48" x14ac:dyDescent="0.2">
      <c r="A108" s="556"/>
      <c r="B108" s="556"/>
      <c r="C108" s="556"/>
      <c r="D108" s="556"/>
      <c r="E108" s="556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556"/>
      <c r="U108" s="556"/>
      <c r="W108" s="556"/>
      <c r="X108" s="556"/>
      <c r="Y108" s="556"/>
      <c r="Z108" s="556"/>
      <c r="AA108" s="556"/>
      <c r="AB108" s="556"/>
      <c r="AC108" s="556"/>
      <c r="AD108" s="556"/>
      <c r="AE108" s="556"/>
      <c r="AF108" s="556"/>
      <c r="AG108" s="556"/>
      <c r="AH108" s="556"/>
      <c r="AI108" s="556"/>
      <c r="AJ108" s="556"/>
      <c r="AK108" s="556"/>
      <c r="AL108" s="556"/>
      <c r="AM108" s="556"/>
      <c r="AN108" s="556"/>
      <c r="AO108" s="556"/>
      <c r="AP108" s="556"/>
      <c r="AQ108" s="556"/>
      <c r="AR108" s="556"/>
      <c r="AS108" s="556"/>
      <c r="AT108" s="556"/>
      <c r="AU108" s="556"/>
      <c r="AV108" s="556"/>
    </row>
    <row r="109" spans="1:48" x14ac:dyDescent="0.2">
      <c r="A109" s="556"/>
      <c r="B109" s="556"/>
      <c r="C109" s="556"/>
      <c r="D109" s="556"/>
      <c r="E109" s="556"/>
      <c r="F109" s="556"/>
      <c r="G109" s="556"/>
      <c r="H109" s="556"/>
      <c r="I109" s="556"/>
      <c r="J109" s="556"/>
      <c r="K109" s="556"/>
      <c r="L109" s="556"/>
      <c r="M109" s="556"/>
      <c r="N109" s="556"/>
      <c r="O109" s="556"/>
      <c r="P109" s="556"/>
      <c r="Q109" s="556"/>
      <c r="R109" s="556"/>
      <c r="S109" s="556"/>
      <c r="T109" s="556"/>
      <c r="U109" s="556"/>
      <c r="W109" s="556"/>
      <c r="X109" s="556"/>
      <c r="Y109" s="556"/>
      <c r="Z109" s="556"/>
      <c r="AA109" s="556"/>
      <c r="AB109" s="556"/>
      <c r="AC109" s="556"/>
      <c r="AD109" s="556"/>
      <c r="AE109" s="556"/>
      <c r="AF109" s="556"/>
      <c r="AG109" s="556"/>
      <c r="AH109" s="556"/>
      <c r="AI109" s="556"/>
      <c r="AJ109" s="556"/>
      <c r="AK109" s="556"/>
      <c r="AL109" s="556"/>
      <c r="AM109" s="556"/>
      <c r="AN109" s="556"/>
      <c r="AO109" s="556"/>
      <c r="AP109" s="556"/>
      <c r="AQ109" s="556"/>
      <c r="AR109" s="556"/>
      <c r="AS109" s="556"/>
      <c r="AT109" s="556"/>
      <c r="AU109" s="556"/>
      <c r="AV109" s="556"/>
    </row>
    <row r="110" spans="1:48" x14ac:dyDescent="0.2">
      <c r="U110" s="556"/>
    </row>
    <row r="111" spans="1:48" x14ac:dyDescent="0.2">
      <c r="U111" s="556"/>
    </row>
    <row r="112" spans="1:48" x14ac:dyDescent="0.2">
      <c r="U112" s="556"/>
    </row>
    <row r="113" spans="21:21" x14ac:dyDescent="0.2">
      <c r="U113" s="556"/>
    </row>
    <row r="114" spans="21:21" x14ac:dyDescent="0.2">
      <c r="U114" s="556"/>
    </row>
    <row r="115" spans="21:21" x14ac:dyDescent="0.2">
      <c r="U115" s="556"/>
    </row>
    <row r="116" spans="21:21" x14ac:dyDescent="0.2">
      <c r="U116" s="556"/>
    </row>
    <row r="117" spans="21:21" x14ac:dyDescent="0.2">
      <c r="U117" s="556"/>
    </row>
    <row r="118" spans="21:21" x14ac:dyDescent="0.2">
      <c r="U118" s="556"/>
    </row>
    <row r="119" spans="21:21" x14ac:dyDescent="0.2">
      <c r="U119" s="556"/>
    </row>
    <row r="120" spans="21:21" x14ac:dyDescent="0.2">
      <c r="U120" s="556"/>
    </row>
    <row r="121" spans="21:21" x14ac:dyDescent="0.2">
      <c r="U121" s="556"/>
    </row>
    <row r="122" spans="21:21" x14ac:dyDescent="0.2">
      <c r="U122" s="556"/>
    </row>
    <row r="123" spans="21:21" x14ac:dyDescent="0.2">
      <c r="U123" s="556"/>
    </row>
    <row r="124" spans="21:21" x14ac:dyDescent="0.2">
      <c r="U124" s="556"/>
    </row>
    <row r="125" spans="21:21" x14ac:dyDescent="0.2">
      <c r="U125" s="556"/>
    </row>
    <row r="126" spans="21:21" x14ac:dyDescent="0.2">
      <c r="U126" s="556"/>
    </row>
    <row r="127" spans="21:21" x14ac:dyDescent="0.2">
      <c r="U127" s="556"/>
    </row>
    <row r="128" spans="21:21" x14ac:dyDescent="0.2">
      <c r="U128" s="556"/>
    </row>
    <row r="129" spans="21:21" x14ac:dyDescent="0.2">
      <c r="U129" s="556"/>
    </row>
    <row r="130" spans="21:21" x14ac:dyDescent="0.2">
      <c r="U130" s="556"/>
    </row>
    <row r="131" spans="21:21" x14ac:dyDescent="0.2">
      <c r="U131" s="556"/>
    </row>
    <row r="132" spans="21:21" x14ac:dyDescent="0.2">
      <c r="U132" s="556"/>
    </row>
    <row r="133" spans="21:21" x14ac:dyDescent="0.2">
      <c r="U133" s="556"/>
    </row>
    <row r="134" spans="21:21" x14ac:dyDescent="0.2">
      <c r="U134" s="556"/>
    </row>
    <row r="135" spans="21:21" x14ac:dyDescent="0.2">
      <c r="U135" s="556"/>
    </row>
    <row r="136" spans="21:21" x14ac:dyDescent="0.2">
      <c r="U136" s="556"/>
    </row>
    <row r="137" spans="21:21" x14ac:dyDescent="0.2">
      <c r="U137" s="556"/>
    </row>
    <row r="138" spans="21:21" x14ac:dyDescent="0.2">
      <c r="U138" s="556"/>
    </row>
    <row r="139" spans="21:21" x14ac:dyDescent="0.2">
      <c r="U139" s="556"/>
    </row>
    <row r="140" spans="21:21" x14ac:dyDescent="0.2">
      <c r="U140" s="556"/>
    </row>
    <row r="141" spans="21:21" x14ac:dyDescent="0.2">
      <c r="U141" s="556"/>
    </row>
    <row r="142" spans="21:21" x14ac:dyDescent="0.2">
      <c r="U142" s="556"/>
    </row>
    <row r="143" spans="21:21" x14ac:dyDescent="0.2">
      <c r="U143" s="556"/>
    </row>
    <row r="144" spans="21:21" x14ac:dyDescent="0.2">
      <c r="U144" s="556"/>
    </row>
    <row r="145" spans="21:21" x14ac:dyDescent="0.2">
      <c r="U145" s="556"/>
    </row>
    <row r="146" spans="21:21" x14ac:dyDescent="0.2">
      <c r="U146" s="556"/>
    </row>
    <row r="147" spans="21:21" x14ac:dyDescent="0.2">
      <c r="U147" s="556"/>
    </row>
    <row r="148" spans="21:21" x14ac:dyDescent="0.2">
      <c r="U148" s="556"/>
    </row>
    <row r="149" spans="21:21" x14ac:dyDescent="0.2">
      <c r="U149" s="556"/>
    </row>
    <row r="150" spans="21:21" x14ac:dyDescent="0.2">
      <c r="U150" s="556"/>
    </row>
    <row r="151" spans="21:21" x14ac:dyDescent="0.2">
      <c r="U151" s="556"/>
    </row>
    <row r="152" spans="21:21" x14ac:dyDescent="0.2">
      <c r="U152" s="556"/>
    </row>
    <row r="153" spans="21:21" x14ac:dyDescent="0.2">
      <c r="U153" s="556"/>
    </row>
    <row r="154" spans="21:21" x14ac:dyDescent="0.2">
      <c r="U154" s="556"/>
    </row>
    <row r="155" spans="21:21" x14ac:dyDescent="0.2">
      <c r="U155" s="556"/>
    </row>
    <row r="156" spans="21:21" x14ac:dyDescent="0.2">
      <c r="U156" s="556"/>
    </row>
    <row r="157" spans="21:21" x14ac:dyDescent="0.2">
      <c r="U157" s="556"/>
    </row>
    <row r="158" spans="21:21" x14ac:dyDescent="0.2">
      <c r="U158" s="556"/>
    </row>
  </sheetData>
  <mergeCells count="64">
    <mergeCell ref="AR86:AU87"/>
    <mergeCell ref="U86:U87"/>
    <mergeCell ref="R86:R87"/>
    <mergeCell ref="X86:AA87"/>
    <mergeCell ref="AB86:AE87"/>
    <mergeCell ref="AF86:AI87"/>
    <mergeCell ref="AJ86:AM87"/>
    <mergeCell ref="AN86:AQ87"/>
    <mergeCell ref="C1:AU1"/>
    <mergeCell ref="C2:C6"/>
    <mergeCell ref="D3:D6"/>
    <mergeCell ref="E3:E6"/>
    <mergeCell ref="F3:F6"/>
    <mergeCell ref="AR4:AU4"/>
    <mergeCell ref="AF4:AI4"/>
    <mergeCell ref="P5:P6"/>
    <mergeCell ref="AB4:AE4"/>
    <mergeCell ref="AN5:AQ5"/>
    <mergeCell ref="R5:T5"/>
    <mergeCell ref="R2:AU2"/>
    <mergeCell ref="AN4:AQ4"/>
    <mergeCell ref="R3:W3"/>
    <mergeCell ref="D2:G2"/>
    <mergeCell ref="H2:H6"/>
    <mergeCell ref="E99:Q99"/>
    <mergeCell ref="D86:Q86"/>
    <mergeCell ref="E93:Q93"/>
    <mergeCell ref="M3:Q3"/>
    <mergeCell ref="X4:AA4"/>
    <mergeCell ref="Q5:Q6"/>
    <mergeCell ref="U4:W4"/>
    <mergeCell ref="U5:W5"/>
    <mergeCell ref="R4:T4"/>
    <mergeCell ref="N5:N6"/>
    <mergeCell ref="X3:AE3"/>
    <mergeCell ref="C85:AN85"/>
    <mergeCell ref="C84:AN84"/>
    <mergeCell ref="B82:C82"/>
    <mergeCell ref="B81:C81"/>
    <mergeCell ref="AF3:AM3"/>
    <mergeCell ref="AN3:AU3"/>
    <mergeCell ref="L3:L6"/>
    <mergeCell ref="X5:AA5"/>
    <mergeCell ref="AJ4:AM4"/>
    <mergeCell ref="AB5:AE5"/>
    <mergeCell ref="AJ5:AM5"/>
    <mergeCell ref="AR5:AU5"/>
    <mergeCell ref="AF5:AI5"/>
    <mergeCell ref="B87:C96"/>
    <mergeCell ref="E100:Q100"/>
    <mergeCell ref="K2:Q2"/>
    <mergeCell ref="B80:C80"/>
    <mergeCell ref="B79:C79"/>
    <mergeCell ref="K3:K6"/>
    <mergeCell ref="B83:C83"/>
    <mergeCell ref="D88:D100"/>
    <mergeCell ref="E88:Q88"/>
    <mergeCell ref="N4:Q4"/>
    <mergeCell ref="O5:O6"/>
    <mergeCell ref="G3:G6"/>
    <mergeCell ref="I2:I6"/>
    <mergeCell ref="B2:B6"/>
    <mergeCell ref="J2:J6"/>
    <mergeCell ref="M4:M6"/>
  </mergeCells>
  <phoneticPr fontId="6" type="noConversion"/>
  <pageMargins left="0.19" right="0.16" top="0.28999999999999998" bottom="0.3" header="0.3" footer="0.3"/>
  <pageSetup paperSize="9" scale="19" fitToWidth="0" orientation="landscape" r:id="rId1"/>
  <rowBreaks count="3" manualBreakCount="3">
    <brk id="27" max="16383" man="1"/>
    <brk id="47" max="16383" man="1"/>
    <brk id="71" max="16383" man="1"/>
  </rowBreaks>
  <ignoredErrors>
    <ignoredError sqref="L26 N26 AR72 I55 I61 I66 I72 K55:O55 AB72 AJ72 AN72 K31 K33 K72:O72 AF72" formulaRange="1"/>
    <ignoredError sqref="K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5" sqref="P5:Q5"/>
    </sheetView>
  </sheetViews>
  <sheetFormatPr defaultColWidth="9.140625" defaultRowHeight="12.75" x14ac:dyDescent="0.2"/>
  <cols>
    <col min="1" max="1" width="4.7109375" style="38" customWidth="1"/>
    <col min="2" max="2" width="4.42578125" style="38" customWidth="1"/>
    <col min="3" max="5" width="9.140625" style="38"/>
    <col min="6" max="6" width="38.85546875" style="38" customWidth="1"/>
    <col min="7" max="16384" width="9.140625" style="38"/>
  </cols>
  <sheetData>
    <row r="2" spans="2:13" ht="18.75" x14ac:dyDescent="0.3">
      <c r="B2" s="1275"/>
      <c r="C2" s="1276"/>
      <c r="D2" s="1276"/>
    </row>
    <row r="4" spans="2:13" ht="27.75" customHeight="1" x14ac:dyDescent="0.2">
      <c r="B4" s="748"/>
      <c r="C4" s="749"/>
      <c r="D4" s="749"/>
      <c r="E4" s="749"/>
      <c r="F4" s="749"/>
      <c r="G4" s="749"/>
      <c r="H4" s="749"/>
      <c r="I4" s="750"/>
      <c r="J4" s="750"/>
      <c r="K4" s="751"/>
      <c r="L4" s="749"/>
      <c r="M4" s="749"/>
    </row>
    <row r="5" spans="2:13" ht="27" customHeight="1" x14ac:dyDescent="0.2">
      <c r="B5" s="751"/>
      <c r="C5" s="752"/>
      <c r="D5" s="752"/>
      <c r="E5" s="752"/>
      <c r="F5" s="752"/>
      <c r="G5" s="749"/>
      <c r="H5" s="749"/>
      <c r="I5" s="749"/>
      <c r="J5" s="749"/>
      <c r="K5" s="748"/>
      <c r="L5" s="749"/>
      <c r="M5" s="749"/>
    </row>
    <row r="6" spans="2:13" ht="27" customHeight="1" x14ac:dyDescent="0.2">
      <c r="B6" s="750"/>
      <c r="C6" s="752"/>
      <c r="D6" s="752"/>
      <c r="E6" s="752"/>
      <c r="F6" s="752"/>
      <c r="G6" s="749"/>
      <c r="H6" s="749"/>
      <c r="I6" s="749"/>
      <c r="J6" s="749"/>
      <c r="K6" s="748"/>
      <c r="L6" s="749"/>
      <c r="M6" s="749"/>
    </row>
    <row r="7" spans="2:13" ht="39" customHeight="1" x14ac:dyDescent="0.2">
      <c r="B7" s="750"/>
      <c r="C7" s="752"/>
      <c r="D7" s="752"/>
      <c r="E7" s="752"/>
      <c r="F7" s="752"/>
      <c r="G7" s="749"/>
      <c r="H7" s="749"/>
      <c r="I7" s="749"/>
      <c r="J7" s="749"/>
      <c r="K7" s="748"/>
      <c r="L7" s="749"/>
      <c r="M7" s="749"/>
    </row>
    <row r="8" spans="2:13" ht="39" customHeight="1" x14ac:dyDescent="0.2">
      <c r="B8" s="750"/>
      <c r="C8" s="752"/>
      <c r="D8" s="752"/>
      <c r="E8" s="752"/>
      <c r="F8" s="752"/>
      <c r="G8" s="749"/>
      <c r="H8" s="749"/>
      <c r="I8" s="749"/>
      <c r="J8" s="749"/>
      <c r="K8" s="748"/>
      <c r="L8" s="749"/>
      <c r="M8" s="749"/>
    </row>
    <row r="9" spans="2:13" ht="41.25" customHeight="1" x14ac:dyDescent="0.2">
      <c r="B9" s="750"/>
      <c r="C9" s="752"/>
      <c r="D9" s="752"/>
      <c r="E9" s="752"/>
      <c r="F9" s="752"/>
      <c r="G9" s="749"/>
      <c r="H9" s="749"/>
      <c r="I9" s="749"/>
      <c r="J9" s="749"/>
      <c r="K9" s="753"/>
      <c r="L9" s="749"/>
      <c r="M9" s="749"/>
    </row>
    <row r="10" spans="2:13" ht="27" customHeight="1" x14ac:dyDescent="0.2">
      <c r="B10" s="750"/>
      <c r="C10" s="752"/>
      <c r="D10" s="752"/>
      <c r="E10" s="752"/>
      <c r="F10" s="752"/>
      <c r="G10" s="749"/>
      <c r="H10" s="749"/>
      <c r="I10" s="749"/>
      <c r="J10" s="749"/>
      <c r="K10" s="753"/>
      <c r="L10" s="749"/>
      <c r="M10" s="749"/>
    </row>
    <row r="11" spans="2:13" ht="39.75" customHeight="1" x14ac:dyDescent="0.2">
      <c r="B11" s="750"/>
      <c r="C11" s="754"/>
      <c r="D11" s="754"/>
      <c r="E11" s="754"/>
      <c r="F11" s="754"/>
      <c r="G11" s="749"/>
      <c r="H11" s="749"/>
      <c r="I11" s="749"/>
      <c r="J11" s="749"/>
      <c r="K11" s="748"/>
      <c r="L11" s="749"/>
      <c r="M11" s="749"/>
    </row>
    <row r="12" spans="2:13" ht="39" customHeight="1" x14ac:dyDescent="0.2">
      <c r="B12" s="750"/>
      <c r="C12" s="752"/>
      <c r="D12" s="752"/>
      <c r="E12" s="752"/>
      <c r="F12" s="752"/>
      <c r="G12" s="749"/>
      <c r="H12" s="749"/>
      <c r="I12" s="749"/>
      <c r="J12" s="749"/>
      <c r="K12" s="748"/>
      <c r="L12" s="749"/>
      <c r="M12" s="749"/>
    </row>
    <row r="13" spans="2:13" ht="39" customHeight="1" x14ac:dyDescent="0.2">
      <c r="B13" s="750"/>
      <c r="C13" s="752"/>
      <c r="D13" s="752"/>
      <c r="E13" s="752"/>
      <c r="F13" s="752"/>
      <c r="G13" s="749"/>
      <c r="H13" s="749"/>
      <c r="I13" s="749"/>
      <c r="J13" s="749"/>
      <c r="K13" s="748"/>
      <c r="L13" s="749"/>
      <c r="M13" s="749"/>
    </row>
    <row r="14" spans="2:13" x14ac:dyDescent="0.2">
      <c r="B14" s="755"/>
      <c r="C14" s="755"/>
      <c r="D14" s="755"/>
      <c r="E14" s="755"/>
      <c r="F14" s="755"/>
      <c r="G14" s="755"/>
      <c r="H14" s="755"/>
      <c r="I14" s="755"/>
      <c r="J14" s="755"/>
      <c r="K14" s="755"/>
      <c r="L14" s="755"/>
      <c r="M14" s="755"/>
    </row>
    <row r="15" spans="2:13" ht="39" customHeight="1" x14ac:dyDescent="0.2">
      <c r="B15" s="751"/>
      <c r="C15" s="756"/>
      <c r="D15" s="756"/>
      <c r="E15" s="756"/>
      <c r="F15" s="756"/>
      <c r="G15" s="749"/>
      <c r="H15" s="749"/>
      <c r="I15" s="749"/>
      <c r="J15" s="749"/>
      <c r="K15" s="748"/>
      <c r="L15" s="749"/>
      <c r="M15" s="749"/>
    </row>
    <row r="16" spans="2:13" x14ac:dyDescent="0.2">
      <c r="B16" s="755"/>
      <c r="C16" s="755"/>
      <c r="D16" s="755"/>
      <c r="E16" s="755"/>
      <c r="F16" s="755"/>
      <c r="G16" s="755"/>
      <c r="H16" s="755"/>
      <c r="I16" s="755"/>
      <c r="J16" s="755"/>
      <c r="K16" s="755"/>
      <c r="L16" s="755"/>
      <c r="M16" s="755"/>
    </row>
    <row r="17" spans="2:13" x14ac:dyDescent="0.2"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</row>
  </sheetData>
  <mergeCells count="1">
    <mergeCell ref="B2:D2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51" workbookViewId="0">
      <selection activeCell="A25" sqref="A1:XFD1048576"/>
    </sheetView>
  </sheetViews>
  <sheetFormatPr defaultColWidth="8.85546875" defaultRowHeight="11.25" x14ac:dyDescent="0.2"/>
  <cols>
    <col min="1" max="1" width="172.42578125" style="706" customWidth="1"/>
    <col min="2" max="16384" width="8.85546875" style="706"/>
  </cols>
  <sheetData>
    <row r="1" spans="1:1" x14ac:dyDescent="0.2">
      <c r="A1" s="705"/>
    </row>
    <row r="2" spans="1:1" x14ac:dyDescent="0.2">
      <c r="A2" s="705"/>
    </row>
    <row r="3" spans="1:1" x14ac:dyDescent="0.2">
      <c r="A3" s="705"/>
    </row>
    <row r="4" spans="1:1" x14ac:dyDescent="0.2">
      <c r="A4" s="705"/>
    </row>
    <row r="5" spans="1:1" x14ac:dyDescent="0.2">
      <c r="A5" s="705"/>
    </row>
    <row r="6" spans="1:1" x14ac:dyDescent="0.2">
      <c r="A6" s="707"/>
    </row>
    <row r="7" spans="1:1" x14ac:dyDescent="0.2">
      <c r="A7" s="707"/>
    </row>
    <row r="8" spans="1:1" x14ac:dyDescent="0.2">
      <c r="A8" s="707"/>
    </row>
    <row r="9" spans="1:1" x14ac:dyDescent="0.2">
      <c r="A9" s="705"/>
    </row>
    <row r="10" spans="1:1" x14ac:dyDescent="0.2">
      <c r="A10" s="705"/>
    </row>
    <row r="11" spans="1:1" x14ac:dyDescent="0.2">
      <c r="A11" s="708"/>
    </row>
    <row r="12" spans="1:1" x14ac:dyDescent="0.2">
      <c r="A12" s="707"/>
    </row>
    <row r="13" spans="1:1" x14ac:dyDescent="0.2">
      <c r="A13" s="707"/>
    </row>
    <row r="14" spans="1:1" x14ac:dyDescent="0.2">
      <c r="A14" s="707"/>
    </row>
    <row r="15" spans="1:1" x14ac:dyDescent="0.2">
      <c r="A15" s="707"/>
    </row>
    <row r="16" spans="1:1" x14ac:dyDescent="0.2">
      <c r="A16" s="707"/>
    </row>
    <row r="17" spans="1:1" x14ac:dyDescent="0.2">
      <c r="A17" s="707"/>
    </row>
    <row r="18" spans="1:1" x14ac:dyDescent="0.2">
      <c r="A18" s="707"/>
    </row>
    <row r="19" spans="1:1" x14ac:dyDescent="0.2">
      <c r="A19" s="707"/>
    </row>
    <row r="20" spans="1:1" x14ac:dyDescent="0.2">
      <c r="A20" s="707"/>
    </row>
    <row r="21" spans="1:1" x14ac:dyDescent="0.2">
      <c r="A21" s="707"/>
    </row>
    <row r="22" spans="1:1" x14ac:dyDescent="0.2">
      <c r="A22" s="707"/>
    </row>
    <row r="23" spans="1:1" x14ac:dyDescent="0.2">
      <c r="A23" s="707"/>
    </row>
    <row r="24" spans="1:1" x14ac:dyDescent="0.2">
      <c r="A24" s="707"/>
    </row>
    <row r="25" spans="1:1" x14ac:dyDescent="0.2">
      <c r="A25" s="707"/>
    </row>
    <row r="26" spans="1:1" x14ac:dyDescent="0.2">
      <c r="A26" s="707"/>
    </row>
    <row r="27" spans="1:1" x14ac:dyDescent="0.2">
      <c r="A27" s="707"/>
    </row>
    <row r="28" spans="1:1" x14ac:dyDescent="0.2">
      <c r="A28" s="707"/>
    </row>
    <row r="29" spans="1:1" x14ac:dyDescent="0.2">
      <c r="A29" s="707"/>
    </row>
    <row r="30" spans="1:1" x14ac:dyDescent="0.2">
      <c r="A30" s="707"/>
    </row>
    <row r="31" spans="1:1" x14ac:dyDescent="0.2">
      <c r="A31" s="707"/>
    </row>
    <row r="32" spans="1:1" x14ac:dyDescent="0.2">
      <c r="A32" s="707"/>
    </row>
    <row r="33" spans="1:1" x14ac:dyDescent="0.2">
      <c r="A33" s="707"/>
    </row>
    <row r="34" spans="1:1" x14ac:dyDescent="0.2">
      <c r="A34" s="707"/>
    </row>
    <row r="35" spans="1:1" x14ac:dyDescent="0.2">
      <c r="A35" s="707"/>
    </row>
    <row r="36" spans="1:1" x14ac:dyDescent="0.2">
      <c r="A36" s="709"/>
    </row>
    <row r="37" spans="1:1" x14ac:dyDescent="0.2">
      <c r="A37" s="707"/>
    </row>
    <row r="38" spans="1:1" x14ac:dyDescent="0.2">
      <c r="A38" s="705"/>
    </row>
    <row r="39" spans="1:1" x14ac:dyDescent="0.2">
      <c r="A39" s="707"/>
    </row>
    <row r="40" spans="1:1" x14ac:dyDescent="0.2">
      <c r="A40" s="707"/>
    </row>
    <row r="41" spans="1:1" x14ac:dyDescent="0.2">
      <c r="A41" s="707"/>
    </row>
    <row r="42" spans="1:1" x14ac:dyDescent="0.2">
      <c r="A42" s="707"/>
    </row>
    <row r="43" spans="1:1" x14ac:dyDescent="0.2">
      <c r="A43" s="707"/>
    </row>
    <row r="44" spans="1:1" x14ac:dyDescent="0.2">
      <c r="A44" s="707"/>
    </row>
    <row r="45" spans="1:1" x14ac:dyDescent="0.2">
      <c r="A45" s="707"/>
    </row>
    <row r="46" spans="1:1" x14ac:dyDescent="0.2">
      <c r="A46" s="707"/>
    </row>
    <row r="47" spans="1:1" x14ac:dyDescent="0.2">
      <c r="A47" s="707"/>
    </row>
    <row r="48" spans="1:1" x14ac:dyDescent="0.2">
      <c r="A48" s="707"/>
    </row>
    <row r="49" spans="1:1" x14ac:dyDescent="0.2">
      <c r="A49" s="707"/>
    </row>
    <row r="50" spans="1:1" x14ac:dyDescent="0.2">
      <c r="A50" s="710"/>
    </row>
    <row r="51" spans="1:1" x14ac:dyDescent="0.2">
      <c r="A51" s="705"/>
    </row>
    <row r="52" spans="1:1" x14ac:dyDescent="0.2">
      <c r="A52" s="705"/>
    </row>
    <row r="53" spans="1:1" x14ac:dyDescent="0.2">
      <c r="A53" s="707"/>
    </row>
    <row r="54" spans="1:1" x14ac:dyDescent="0.2">
      <c r="A54" s="707"/>
    </row>
    <row r="55" spans="1:1" x14ac:dyDescent="0.2">
      <c r="A55" s="707"/>
    </row>
    <row r="56" spans="1:1" x14ac:dyDescent="0.2">
      <c r="A56" s="707"/>
    </row>
    <row r="57" spans="1:1" x14ac:dyDescent="0.2">
      <c r="A57" s="707"/>
    </row>
    <row r="58" spans="1:1" x14ac:dyDescent="0.2">
      <c r="A58" s="707"/>
    </row>
    <row r="59" spans="1:1" x14ac:dyDescent="0.2">
      <c r="A59" s="707"/>
    </row>
    <row r="60" spans="1:1" x14ac:dyDescent="0.2">
      <c r="A60" s="707"/>
    </row>
    <row r="61" spans="1:1" x14ac:dyDescent="0.2">
      <c r="A61" s="705"/>
    </row>
    <row r="62" spans="1:1" x14ac:dyDescent="0.2">
      <c r="A62" s="705"/>
    </row>
    <row r="63" spans="1:1" x14ac:dyDescent="0.2">
      <c r="A63" s="707"/>
    </row>
    <row r="64" spans="1:1" x14ac:dyDescent="0.2">
      <c r="A64" s="707"/>
    </row>
    <row r="65" spans="1:1" x14ac:dyDescent="0.2">
      <c r="A65" s="707"/>
    </row>
    <row r="66" spans="1:1" x14ac:dyDescent="0.2">
      <c r="A66" s="707"/>
    </row>
    <row r="67" spans="1:1" x14ac:dyDescent="0.2">
      <c r="A67" s="707"/>
    </row>
    <row r="68" spans="1:1" x14ac:dyDescent="0.2">
      <c r="A68" s="707"/>
    </row>
    <row r="69" spans="1:1" x14ac:dyDescent="0.2">
      <c r="A69" s="707"/>
    </row>
    <row r="70" spans="1:1" x14ac:dyDescent="0.2">
      <c r="A70" s="707"/>
    </row>
    <row r="71" spans="1:1" x14ac:dyDescent="0.2">
      <c r="A71" s="705"/>
    </row>
    <row r="72" spans="1:1" x14ac:dyDescent="0.2">
      <c r="A72" s="705"/>
    </row>
    <row r="73" spans="1:1" x14ac:dyDescent="0.2">
      <c r="A73" s="705"/>
    </row>
    <row r="74" spans="1:1" x14ac:dyDescent="0.2">
      <c r="A74" s="705"/>
    </row>
    <row r="75" spans="1:1" x14ac:dyDescent="0.2">
      <c r="A75" s="707"/>
    </row>
    <row r="76" spans="1:1" x14ac:dyDescent="0.2">
      <c r="A76" s="707"/>
    </row>
    <row r="77" spans="1:1" x14ac:dyDescent="0.2">
      <c r="A77" s="707"/>
    </row>
    <row r="78" spans="1:1" x14ac:dyDescent="0.2">
      <c r="A78" s="707"/>
    </row>
    <row r="79" spans="1:1" x14ac:dyDescent="0.2">
      <c r="A79" s="711"/>
    </row>
    <row r="80" spans="1:1" x14ac:dyDescent="0.2">
      <c r="A80" s="711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 08.02.01 СЭЗС</vt:lpstr>
      <vt:lpstr>1 График учебного процесс (2</vt:lpstr>
      <vt:lpstr>2.Сводные данны по бюджету во в</vt:lpstr>
      <vt:lpstr>Учебный план</vt:lpstr>
      <vt:lpstr>3. УП (1,2,3,4 курс)2025-2029</vt:lpstr>
      <vt:lpstr>4.Специальные помещения</vt:lpstr>
      <vt:lpstr>5. Пояснительная записка</vt:lpstr>
      <vt:lpstr>'Титул 08.02.01 СЭЗС'!Область_печати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2023-03-13T13:42:57Z</cp:lastPrinted>
  <dcterms:created xsi:type="dcterms:W3CDTF">2003-05-21T07:05:02Z</dcterms:created>
  <dcterms:modified xsi:type="dcterms:W3CDTF">2026-06-16T11:03:44Z</dcterms:modified>
</cp:coreProperties>
</file>