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Пелагог\Desktop\Базикалова Ю.В\2026-2027\ПЛАНЫ+ООП  на сайт 2026-2027 уч.год\08.02.01 +Строительство и эксплуатация зданий и сооружений\"/>
    </mc:Choice>
  </mc:AlternateContent>
  <bookViews>
    <workbookView xWindow="4485" yWindow="0" windowWidth="20310" windowHeight="15600" firstSheet="1" activeTab="4"/>
  </bookViews>
  <sheets>
    <sheet name="Титул 08.02.01 СЭЗС" sheetId="6" r:id="rId1"/>
    <sheet name="1 График учебного процесс (2" sheetId="13" r:id="rId2"/>
    <sheet name="2.Сводные данны по бюджету во в" sheetId="9" r:id="rId3"/>
    <sheet name="Учебный план" sheetId="1" state="hidden" r:id="rId4"/>
    <sheet name="3. УП (1,2,3,4 курс)2025-2029" sheetId="10" r:id="rId5"/>
    <sheet name="4.Специальные помещения" sheetId="11" r:id="rId6"/>
    <sheet name="5. Пояснительная записка" sheetId="12" r:id="rId7"/>
    <sheet name="Компетенции ОК" sheetId="14" r:id="rId8"/>
    <sheet name="Компетенции ПК " sheetId="15" r:id="rId9"/>
  </sheets>
  <definedNames>
    <definedName name="_GoBack" localSheetId="6">'5. Пояснительная записка'!#REF!</definedName>
    <definedName name="_xlnm.Print_Area" localSheetId="4">'3. УП (1,2,3,4 курс)2025-2029'!$A$1:$AT$100</definedName>
    <definedName name="_xlnm.Print_Area" localSheetId="0">'Титул 08.02.01 СЭЗС'!$A$2:$BN$44</definedName>
    <definedName name="_xlnm.Print_Area" localSheetId="3">'Учебный план'!$A$1:$AF$98</definedName>
  </definedNames>
  <calcPr calcId="152511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5" i="10" l="1"/>
  <c r="J25" i="10" s="1"/>
  <c r="T24" i="10"/>
  <c r="L23" i="10" l="1"/>
  <c r="L22" i="10"/>
  <c r="L11" i="10" l="1"/>
  <c r="J11" i="10" s="1"/>
  <c r="L12" i="10"/>
  <c r="J12" i="10" s="1"/>
  <c r="L13" i="10"/>
  <c r="J13" i="10" s="1"/>
  <c r="L14" i="10"/>
  <c r="J14" i="10" s="1"/>
  <c r="L15" i="10"/>
  <c r="J15" i="10" s="1"/>
  <c r="L16" i="10"/>
  <c r="J16" i="10" s="1"/>
  <c r="L17" i="10"/>
  <c r="J17" i="10" s="1"/>
  <c r="L18" i="10"/>
  <c r="J18" i="10" s="1"/>
  <c r="L19" i="10"/>
  <c r="J19" i="10" s="1"/>
  <c r="L20" i="10"/>
  <c r="J20" i="10" s="1"/>
  <c r="L10" i="10"/>
  <c r="J10" i="10" s="1"/>
  <c r="G10" i="10" s="1"/>
  <c r="G23" i="10" l="1"/>
  <c r="G25" i="10"/>
  <c r="R21" i="10" l="1"/>
  <c r="S21" i="10"/>
  <c r="T21" i="10"/>
  <c r="U21" i="10"/>
  <c r="V21" i="10"/>
  <c r="S9" i="10"/>
  <c r="T9" i="10"/>
  <c r="U9" i="10"/>
  <c r="V9" i="10"/>
  <c r="V8" i="10" s="1"/>
  <c r="D9" i="10"/>
  <c r="E9" i="10"/>
  <c r="F9" i="10"/>
  <c r="H9" i="10"/>
  <c r="I9" i="10"/>
  <c r="K9" i="10"/>
  <c r="M9" i="10"/>
  <c r="N9" i="10"/>
  <c r="O9" i="10"/>
  <c r="O8" i="10" s="1"/>
  <c r="P9" i="10"/>
  <c r="F21" i="10"/>
  <c r="R9" i="10"/>
  <c r="Q21" i="10"/>
  <c r="Q9" i="10"/>
  <c r="R8" i="10" l="1"/>
  <c r="U8" i="10"/>
  <c r="S8" i="10"/>
  <c r="D8" i="10"/>
  <c r="Q8" i="10"/>
  <c r="C24" i="10"/>
  <c r="D24" i="10"/>
  <c r="E24" i="10"/>
  <c r="E8" i="10" s="1"/>
  <c r="F24" i="10"/>
  <c r="H24" i="10"/>
  <c r="H8" i="10" s="1"/>
  <c r="I24" i="10"/>
  <c r="I8" i="10" s="1"/>
  <c r="J24" i="10"/>
  <c r="K24" i="10"/>
  <c r="K8" i="10" s="1"/>
  <c r="M24" i="10"/>
  <c r="G19" i="10"/>
  <c r="G20" i="10"/>
  <c r="N24" i="10"/>
  <c r="C8" i="10"/>
  <c r="G12" i="10"/>
  <c r="G13" i="10"/>
  <c r="G14" i="10"/>
  <c r="L24" i="10" l="1"/>
  <c r="G24" i="10"/>
  <c r="F8" i="10"/>
  <c r="O66" i="10"/>
  <c r="O61" i="10"/>
  <c r="O55" i="10"/>
  <c r="O49" i="10"/>
  <c r="G35" i="10"/>
  <c r="F72" i="10"/>
  <c r="F66" i="10"/>
  <c r="F61" i="10"/>
  <c r="F55" i="10"/>
  <c r="F49" i="10"/>
  <c r="AS61" i="10"/>
  <c r="AT61" i="10"/>
  <c r="AS37" i="10"/>
  <c r="AS36" i="10" s="1"/>
  <c r="AS79" i="10" s="1"/>
  <c r="AO66" i="10"/>
  <c r="AO48" i="10" s="1"/>
  <c r="AO36" i="10" s="1"/>
  <c r="AO79" i="10" s="1"/>
  <c r="AP66" i="10"/>
  <c r="O37" i="10"/>
  <c r="P37" i="10"/>
  <c r="O26" i="10"/>
  <c r="P26" i="10"/>
  <c r="N26" i="10"/>
  <c r="AK49" i="10"/>
  <c r="AL49" i="10"/>
  <c r="AK55" i="10"/>
  <c r="AL55" i="10"/>
  <c r="AG37" i="10"/>
  <c r="AG55" i="10"/>
  <c r="AG48" i="10" s="1"/>
  <c r="AH55" i="10"/>
  <c r="AG26" i="10"/>
  <c r="AC72" i="10"/>
  <c r="AC48" i="10" s="1"/>
  <c r="AD72" i="10"/>
  <c r="AC37" i="10"/>
  <c r="Y36" i="10"/>
  <c r="Y32" i="10"/>
  <c r="V79" i="10"/>
  <c r="V88" i="10" s="1"/>
  <c r="U79" i="10"/>
  <c r="U88" i="10" s="1"/>
  <c r="R79" i="10"/>
  <c r="R88" i="10" s="1"/>
  <c r="P55" i="10"/>
  <c r="AQ83" i="10"/>
  <c r="AM83" i="10"/>
  <c r="E48" i="10"/>
  <c r="E36" i="10" s="1"/>
  <c r="E79" i="10" s="1"/>
  <c r="E80" i="10" s="1"/>
  <c r="D48" i="10"/>
  <c r="D36" i="10" s="1"/>
  <c r="C36" i="10"/>
  <c r="C79" i="10" s="1"/>
  <c r="C80" i="10" s="1"/>
  <c r="AE37" i="10"/>
  <c r="AF61" i="10"/>
  <c r="AH61" i="10"/>
  <c r="AF66" i="10"/>
  <c r="AH66" i="10"/>
  <c r="AR66" i="10"/>
  <c r="AT66" i="10"/>
  <c r="AR72" i="10"/>
  <c r="AJ72" i="10"/>
  <c r="AL72" i="10"/>
  <c r="AF72" i="10"/>
  <c r="AH72" i="10"/>
  <c r="AN72" i="10"/>
  <c r="AN49" i="10"/>
  <c r="AF26" i="10"/>
  <c r="AH26" i="10"/>
  <c r="AJ26" i="10"/>
  <c r="K37" i="10"/>
  <c r="L37" i="10"/>
  <c r="M37" i="10"/>
  <c r="N37" i="10"/>
  <c r="W37" i="10"/>
  <c r="X37" i="10"/>
  <c r="Z37" i="10"/>
  <c r="AA37" i="10"/>
  <c r="AB37" i="10"/>
  <c r="AD37" i="10"/>
  <c r="AF37" i="10"/>
  <c r="AH37" i="10"/>
  <c r="AI37" i="10"/>
  <c r="AJ37" i="10"/>
  <c r="AL37" i="10"/>
  <c r="AM37" i="10"/>
  <c r="AN37" i="10"/>
  <c r="AP37" i="10"/>
  <c r="AQ37" i="10"/>
  <c r="AR37" i="10"/>
  <c r="AT37" i="10"/>
  <c r="J47" i="10"/>
  <c r="G47" i="10" s="1"/>
  <c r="AC13" i="9"/>
  <c r="G10" i="9"/>
  <c r="AU10" i="9" s="1"/>
  <c r="G11" i="9"/>
  <c r="AU11" i="9" s="1"/>
  <c r="G12" i="9"/>
  <c r="AU12" i="9" s="1"/>
  <c r="G9" i="9"/>
  <c r="AR61" i="10"/>
  <c r="AR26" i="10"/>
  <c r="AN26" i="10"/>
  <c r="AP26" i="10"/>
  <c r="AN66" i="10"/>
  <c r="AJ55" i="10"/>
  <c r="AJ49" i="10"/>
  <c r="AI49" i="10"/>
  <c r="AF55" i="10"/>
  <c r="AF49" i="10"/>
  <c r="AH49" i="10"/>
  <c r="AB72" i="10"/>
  <c r="AB48" i="10" s="1"/>
  <c r="AB26" i="10"/>
  <c r="X72" i="10"/>
  <c r="X48" i="10" s="1"/>
  <c r="Z72" i="10"/>
  <c r="Z48" i="10" s="1"/>
  <c r="X26" i="10"/>
  <c r="Z26" i="10"/>
  <c r="X32" i="10"/>
  <c r="Z32" i="10"/>
  <c r="K49" i="10"/>
  <c r="L49" i="10"/>
  <c r="M49" i="10"/>
  <c r="N49" i="10"/>
  <c r="P49" i="10"/>
  <c r="AA13" i="9"/>
  <c r="I61" i="10"/>
  <c r="I55" i="10"/>
  <c r="I72" i="10"/>
  <c r="I49" i="10"/>
  <c r="K32" i="10"/>
  <c r="L32" i="10"/>
  <c r="M32" i="10"/>
  <c r="N32" i="10"/>
  <c r="W32" i="10"/>
  <c r="AE32" i="10"/>
  <c r="Q55" i="10"/>
  <c r="S55" i="10"/>
  <c r="T55" i="10"/>
  <c r="V55" i="10"/>
  <c r="S61" i="10"/>
  <c r="T61" i="10"/>
  <c r="V61" i="10"/>
  <c r="P72" i="10"/>
  <c r="Q72" i="10"/>
  <c r="S72" i="10"/>
  <c r="T72" i="10"/>
  <c r="V72" i="10"/>
  <c r="L21" i="10"/>
  <c r="J21" i="10" s="1"/>
  <c r="G18" i="10"/>
  <c r="G11" i="10"/>
  <c r="G16" i="10"/>
  <c r="G17" i="10"/>
  <c r="Q79" i="10"/>
  <c r="Q88" i="10" s="1"/>
  <c r="S79" i="10"/>
  <c r="S88" i="10" s="1"/>
  <c r="G52" i="10"/>
  <c r="G59" i="10"/>
  <c r="G64" i="10"/>
  <c r="G69" i="10"/>
  <c r="G70" i="10"/>
  <c r="G75" i="10"/>
  <c r="G76" i="10"/>
  <c r="G77" i="10"/>
  <c r="N21" i="10"/>
  <c r="N8" i="10" s="1"/>
  <c r="P21" i="10"/>
  <c r="P8" i="10" s="1"/>
  <c r="M21" i="10"/>
  <c r="M8" i="10" s="1"/>
  <c r="T8" i="10"/>
  <c r="J73" i="10"/>
  <c r="G73" i="10" s="1"/>
  <c r="J40" i="10"/>
  <c r="G40" i="10" s="1"/>
  <c r="AD55" i="10"/>
  <c r="AD61" i="10"/>
  <c r="AD66" i="10"/>
  <c r="J62" i="10"/>
  <c r="G62" i="10" s="1"/>
  <c r="K13" i="9"/>
  <c r="C12" i="9"/>
  <c r="BA12" i="9" s="1"/>
  <c r="C11" i="9"/>
  <c r="BA11" i="9" s="1"/>
  <c r="C10" i="9"/>
  <c r="BA10" i="9" s="1"/>
  <c r="C9" i="9"/>
  <c r="BA9" i="9" s="1"/>
  <c r="W81" i="10"/>
  <c r="W82" i="10" s="1"/>
  <c r="I82" i="10" s="1"/>
  <c r="J68" i="10"/>
  <c r="G68" i="10" s="1"/>
  <c r="J67" i="10"/>
  <c r="J57" i="10"/>
  <c r="G57" i="10" s="1"/>
  <c r="J56" i="10"/>
  <c r="G56" i="10" s="1"/>
  <c r="J51" i="10"/>
  <c r="G51" i="10" s="1"/>
  <c r="J50" i="10"/>
  <c r="G50" i="10" s="1"/>
  <c r="N55" i="10"/>
  <c r="N61" i="10"/>
  <c r="N66" i="10"/>
  <c r="N72" i="10"/>
  <c r="J39" i="10"/>
  <c r="G39" i="10" s="1"/>
  <c r="J41" i="10"/>
  <c r="G41" i="10" s="1"/>
  <c r="J42" i="10"/>
  <c r="G42" i="10" s="1"/>
  <c r="J43" i="10"/>
  <c r="G43" i="10" s="1"/>
  <c r="J44" i="10"/>
  <c r="G44" i="10" s="1"/>
  <c r="J45" i="10"/>
  <c r="G45" i="10" s="1"/>
  <c r="J46" i="10"/>
  <c r="G46" i="10" s="1"/>
  <c r="J74" i="10"/>
  <c r="G74" i="10" s="1"/>
  <c r="J28" i="10"/>
  <c r="G28" i="10" s="1"/>
  <c r="J30" i="10"/>
  <c r="J31" i="10"/>
  <c r="G31" i="10" s="1"/>
  <c r="W55" i="10"/>
  <c r="W61" i="10"/>
  <c r="W66" i="10"/>
  <c r="W72" i="10"/>
  <c r="W26" i="10"/>
  <c r="K55" i="10"/>
  <c r="K61" i="10"/>
  <c r="K66" i="10"/>
  <c r="K72" i="10"/>
  <c r="K26" i="10"/>
  <c r="L55" i="10"/>
  <c r="L61" i="10"/>
  <c r="L66" i="10"/>
  <c r="J34" i="10"/>
  <c r="G34" i="10" s="1"/>
  <c r="M55" i="10"/>
  <c r="M61" i="10"/>
  <c r="M66" i="10"/>
  <c r="M72" i="10"/>
  <c r="M26" i="10"/>
  <c r="P61" i="10"/>
  <c r="P66" i="10"/>
  <c r="Q61" i="10"/>
  <c r="Q66" i="10"/>
  <c r="T66" i="10"/>
  <c r="AA55" i="10"/>
  <c r="AA61" i="10"/>
  <c r="AA66" i="10"/>
  <c r="AA72" i="10"/>
  <c r="AA26" i="10"/>
  <c r="AE49" i="10"/>
  <c r="AE55" i="10"/>
  <c r="AE61" i="10"/>
  <c r="AE66" i="10"/>
  <c r="AE72" i="10"/>
  <c r="AE26" i="10"/>
  <c r="AI55" i="10"/>
  <c r="AI61" i="10"/>
  <c r="AI66" i="10"/>
  <c r="AI72" i="10"/>
  <c r="AI26" i="10"/>
  <c r="AM49" i="10"/>
  <c r="AM55" i="10"/>
  <c r="AM61" i="10"/>
  <c r="AM66" i="10"/>
  <c r="AM48" i="10" s="1"/>
  <c r="AM36" i="10" s="1"/>
  <c r="AM79" i="10" s="1"/>
  <c r="AM88" i="10" s="1"/>
  <c r="AM72" i="10"/>
  <c r="AM26" i="10"/>
  <c r="AQ49" i="10"/>
  <c r="AQ55" i="10"/>
  <c r="AQ61" i="10"/>
  <c r="AQ66" i="10"/>
  <c r="AQ72" i="10"/>
  <c r="AQ26" i="10"/>
  <c r="J33" i="10"/>
  <c r="G33" i="10" s="1"/>
  <c r="J27" i="10"/>
  <c r="G27" i="10" s="1"/>
  <c r="AP49" i="10"/>
  <c r="AP55" i="10"/>
  <c r="AP61" i="10"/>
  <c r="AP72" i="10"/>
  <c r="AT72" i="10"/>
  <c r="AL66" i="10"/>
  <c r="AL61" i="10"/>
  <c r="AT49" i="10"/>
  <c r="AT55" i="10"/>
  <c r="O13" i="9"/>
  <c r="S13" i="9"/>
  <c r="W13" i="9"/>
  <c r="AE13" i="9"/>
  <c r="AI13" i="9"/>
  <c r="AM13" i="9"/>
  <c r="AQ13" i="9"/>
  <c r="AX13" i="9"/>
  <c r="M16" i="1"/>
  <c r="I16" i="1"/>
  <c r="M15" i="1"/>
  <c r="I15" i="1"/>
  <c r="H34" i="1"/>
  <c r="H26" i="1" s="1"/>
  <c r="H39" i="1"/>
  <c r="H46" i="1"/>
  <c r="H67" i="1"/>
  <c r="H60" i="1" s="1"/>
  <c r="G34" i="1"/>
  <c r="G26" i="1" s="1"/>
  <c r="G39" i="1"/>
  <c r="G46" i="1"/>
  <c r="G67" i="1"/>
  <c r="G60" i="1" s="1"/>
  <c r="I85" i="1"/>
  <c r="M9" i="1"/>
  <c r="M10" i="1"/>
  <c r="M11" i="1"/>
  <c r="M12" i="1"/>
  <c r="M13" i="1"/>
  <c r="M14" i="1"/>
  <c r="M17" i="1"/>
  <c r="M18" i="1"/>
  <c r="M19" i="1"/>
  <c r="M20" i="1"/>
  <c r="M21" i="1"/>
  <c r="M22" i="1"/>
  <c r="M23" i="1"/>
  <c r="P26" i="1"/>
  <c r="P39" i="1"/>
  <c r="P46" i="1"/>
  <c r="P60" i="1"/>
  <c r="U46" i="1"/>
  <c r="U25" i="1" s="1"/>
  <c r="U24" i="1" s="1"/>
  <c r="U79" i="1" s="1"/>
  <c r="U86" i="1" s="1"/>
  <c r="U60" i="1"/>
  <c r="Z34" i="1"/>
  <c r="Z26" i="1" s="1"/>
  <c r="Z46" i="1"/>
  <c r="Z67" i="1"/>
  <c r="Z60" i="1" s="1"/>
  <c r="AC79" i="1"/>
  <c r="AB34" i="1"/>
  <c r="AB26" i="1" s="1"/>
  <c r="AB46" i="1"/>
  <c r="AB67" i="1"/>
  <c r="AB60" i="1"/>
  <c r="AA34" i="1"/>
  <c r="AA26" i="1" s="1"/>
  <c r="AA46" i="1"/>
  <c r="AA67" i="1"/>
  <c r="AA60" i="1"/>
  <c r="Y79" i="1"/>
  <c r="X26" i="1"/>
  <c r="X46" i="1"/>
  <c r="X60" i="1"/>
  <c r="W79" i="1"/>
  <c r="V26" i="1"/>
  <c r="V46" i="1"/>
  <c r="V60" i="1"/>
  <c r="S26" i="1"/>
  <c r="S39" i="1"/>
  <c r="S46" i="1"/>
  <c r="S60" i="1"/>
  <c r="Q26" i="1"/>
  <c r="Q39" i="1"/>
  <c r="Q46" i="1"/>
  <c r="Q60" i="1"/>
  <c r="T79" i="1"/>
  <c r="R79" i="1"/>
  <c r="I82" i="1"/>
  <c r="I81" i="1"/>
  <c r="I80" i="1"/>
  <c r="I34" i="1"/>
  <c r="I26" i="1" s="1"/>
  <c r="I39" i="1"/>
  <c r="I46" i="1"/>
  <c r="I67" i="1"/>
  <c r="I60" i="1" s="1"/>
  <c r="J34" i="1"/>
  <c r="J26" i="1" s="1"/>
  <c r="J39" i="1"/>
  <c r="J46" i="1"/>
  <c r="J67" i="1"/>
  <c r="J60" i="1"/>
  <c r="L46" i="1"/>
  <c r="L60" i="1"/>
  <c r="K34" i="1"/>
  <c r="K26" i="1" s="1"/>
  <c r="K39" i="1"/>
  <c r="K46" i="1"/>
  <c r="K67" i="1"/>
  <c r="K60" i="1" s="1"/>
  <c r="I23" i="1"/>
  <c r="I22" i="1"/>
  <c r="I21" i="1"/>
  <c r="I20" i="1"/>
  <c r="I19" i="1"/>
  <c r="I18" i="1"/>
  <c r="I17" i="1"/>
  <c r="I14" i="1"/>
  <c r="I13" i="1"/>
  <c r="I12" i="1"/>
  <c r="I11" i="1"/>
  <c r="I10" i="1"/>
  <c r="I9" i="1"/>
  <c r="I75" i="1"/>
  <c r="G8" i="1"/>
  <c r="H8" i="1"/>
  <c r="J8" i="1"/>
  <c r="K8" i="1"/>
  <c r="N8" i="1"/>
  <c r="N79" i="1" s="1"/>
  <c r="O8" i="1"/>
  <c r="O86" i="1" s="1"/>
  <c r="I72" i="1"/>
  <c r="G72" i="1"/>
  <c r="K72" i="1"/>
  <c r="L72" i="10"/>
  <c r="J38" i="10"/>
  <c r="G38" i="10" s="1"/>
  <c r="J29" i="10"/>
  <c r="G29" i="10" s="1"/>
  <c r="L26" i="10"/>
  <c r="G67" i="10"/>
  <c r="G30" i="10"/>
  <c r="J72" i="10" l="1"/>
  <c r="J49" i="10"/>
  <c r="J66" i="10"/>
  <c r="I25" i="1"/>
  <c r="I24" i="1" s="1"/>
  <c r="P25" i="1"/>
  <c r="K48" i="10"/>
  <c r="AB36" i="10"/>
  <c r="AB80" i="10" s="1"/>
  <c r="AG36" i="10"/>
  <c r="AG79" i="10" s="1"/>
  <c r="G13" i="9"/>
  <c r="G72" i="10"/>
  <c r="L25" i="1"/>
  <c r="L24" i="1" s="1"/>
  <c r="AA25" i="1"/>
  <c r="AA24" i="1" s="1"/>
  <c r="AA79" i="1" s="1"/>
  <c r="AA86" i="1" s="1"/>
  <c r="N48" i="10"/>
  <c r="N36" i="10" s="1"/>
  <c r="AP36" i="10"/>
  <c r="AT48" i="10"/>
  <c r="AT36" i="10" s="1"/>
  <c r="AT80" i="10" s="1"/>
  <c r="C13" i="9"/>
  <c r="M8" i="1"/>
  <c r="M79" i="1" s="1"/>
  <c r="G25" i="1"/>
  <c r="G24" i="1" s="1"/>
  <c r="H25" i="1"/>
  <c r="H24" i="1" s="1"/>
  <c r="AL48" i="10"/>
  <c r="AL36" i="10" s="1"/>
  <c r="AP48" i="10"/>
  <c r="AQ48" i="10"/>
  <c r="AQ36" i="10" s="1"/>
  <c r="AQ79" i="10" s="1"/>
  <c r="AQ88" i="10" s="1"/>
  <c r="P48" i="10"/>
  <c r="P36" i="10" s="1"/>
  <c r="P80" i="10" s="1"/>
  <c r="AD48" i="10"/>
  <c r="AD36" i="10" s="1"/>
  <c r="AD79" i="10" s="1"/>
  <c r="AD88" i="10" s="1"/>
  <c r="N86" i="1"/>
  <c r="S25" i="1"/>
  <c r="S24" i="1" s="1"/>
  <c r="AB25" i="1"/>
  <c r="AB24" i="1" s="1"/>
  <c r="AB79" i="1" s="1"/>
  <c r="AB86" i="1" s="1"/>
  <c r="AA48" i="10"/>
  <c r="AA36" i="10" s="1"/>
  <c r="AA79" i="10" s="1"/>
  <c r="AA88" i="10" s="1"/>
  <c r="Z36" i="10"/>
  <c r="Z80" i="10" s="1"/>
  <c r="I8" i="1"/>
  <c r="J25" i="1"/>
  <c r="J24" i="1" s="1"/>
  <c r="AU9" i="9"/>
  <c r="AU13" i="9" s="1"/>
  <c r="J32" i="10"/>
  <c r="G32" i="10" s="1"/>
  <c r="K25" i="1"/>
  <c r="K24" i="1" s="1"/>
  <c r="Q25" i="1"/>
  <c r="Q79" i="1" s="1"/>
  <c r="Q86" i="1" s="1"/>
  <c r="V25" i="1"/>
  <c r="V24" i="1" s="1"/>
  <c r="V79" i="1" s="1"/>
  <c r="V86" i="1" s="1"/>
  <c r="X25" i="1"/>
  <c r="X24" i="1" s="1"/>
  <c r="X79" i="1" s="1"/>
  <c r="X86" i="1" s="1"/>
  <c r="J61" i="10"/>
  <c r="G61" i="10" s="1"/>
  <c r="AR48" i="10"/>
  <c r="AR36" i="10" s="1"/>
  <c r="AR79" i="10" s="1"/>
  <c r="AR88" i="10" s="1"/>
  <c r="Y79" i="10"/>
  <c r="AK48" i="10"/>
  <c r="AK36" i="10" s="1"/>
  <c r="AK79" i="10" s="1"/>
  <c r="P24" i="1"/>
  <c r="P79" i="1"/>
  <c r="P86" i="1" s="1"/>
  <c r="Z25" i="1"/>
  <c r="Z24" i="1" s="1"/>
  <c r="Z79" i="1" s="1"/>
  <c r="Z86" i="1" s="1"/>
  <c r="M86" i="1"/>
  <c r="AQ80" i="10"/>
  <c r="H66" i="10"/>
  <c r="G66" i="10"/>
  <c r="Q24" i="1"/>
  <c r="M79" i="10"/>
  <c r="H49" i="10"/>
  <c r="L48" i="10"/>
  <c r="L36" i="10" s="1"/>
  <c r="L80" i="10" s="1"/>
  <c r="AI48" i="10"/>
  <c r="AI36" i="10" s="1"/>
  <c r="AC36" i="10"/>
  <c r="AC79" i="10" s="1"/>
  <c r="F48" i="10"/>
  <c r="F36" i="10" s="1"/>
  <c r="F79" i="10" s="1"/>
  <c r="W48" i="10"/>
  <c r="W36" i="10" s="1"/>
  <c r="W80" i="10" s="1"/>
  <c r="W79" i="10" s="1"/>
  <c r="W88" i="10" s="1"/>
  <c r="H72" i="10"/>
  <c r="AH48" i="10"/>
  <c r="AH36" i="10" s="1"/>
  <c r="AH79" i="10" s="1"/>
  <c r="AH88" i="10" s="1"/>
  <c r="AJ48" i="10"/>
  <c r="BA13" i="9"/>
  <c r="AF48" i="10"/>
  <c r="AF36" i="10" s="1"/>
  <c r="O79" i="1"/>
  <c r="AE48" i="10"/>
  <c r="AE36" i="10" s="1"/>
  <c r="H61" i="10"/>
  <c r="M48" i="10"/>
  <c r="M36" i="10" s="1"/>
  <c r="M80" i="10" s="1"/>
  <c r="AN48" i="10"/>
  <c r="AN36" i="10" s="1"/>
  <c r="AN80" i="10" s="1"/>
  <c r="O48" i="10"/>
  <c r="O36" i="10" s="1"/>
  <c r="O80" i="10" s="1"/>
  <c r="L9" i="10"/>
  <c r="L8" i="10" s="1"/>
  <c r="D79" i="10"/>
  <c r="D80" i="10" s="1"/>
  <c r="N79" i="10"/>
  <c r="AJ36" i="10"/>
  <c r="X36" i="10"/>
  <c r="AF80" i="10"/>
  <c r="AF79" i="10"/>
  <c r="AF88" i="10" s="1"/>
  <c r="AB79" i="10"/>
  <c r="AB88" i="10" s="1"/>
  <c r="K36" i="10"/>
  <c r="AM80" i="10"/>
  <c r="AP80" i="10"/>
  <c r="AP79" i="10"/>
  <c r="AP88" i="10" s="1"/>
  <c r="N80" i="10"/>
  <c r="Z79" i="10"/>
  <c r="Z88" i="10" s="1"/>
  <c r="J22" i="10"/>
  <c r="J55" i="10"/>
  <c r="J26" i="10"/>
  <c r="G26" i="10" s="1"/>
  <c r="G49" i="10"/>
  <c r="I48" i="10"/>
  <c r="J37" i="10"/>
  <c r="T79" i="10"/>
  <c r="T88" i="10" s="1"/>
  <c r="AN79" i="10" l="1"/>
  <c r="AN88" i="10" s="1"/>
  <c r="AT79" i="10"/>
  <c r="AT88" i="10" s="1"/>
  <c r="P79" i="10"/>
  <c r="AR80" i="10"/>
  <c r="S79" i="1"/>
  <c r="S86" i="1" s="1"/>
  <c r="AL80" i="10"/>
  <c r="AL79" i="10"/>
  <c r="AL88" i="10" s="1"/>
  <c r="AD80" i="10"/>
  <c r="AA80" i="10"/>
  <c r="AH80" i="10"/>
  <c r="O79" i="10"/>
  <c r="L79" i="10"/>
  <c r="I86" i="1"/>
  <c r="I79" i="1"/>
  <c r="G22" i="10"/>
  <c r="G21" i="10" s="1"/>
  <c r="G15" i="10"/>
  <c r="G9" i="10" s="1"/>
  <c r="J9" i="10"/>
  <c r="J8" i="10" s="1"/>
  <c r="AE79" i="10"/>
  <c r="AE88" i="10" s="1"/>
  <c r="AE80" i="10"/>
  <c r="G37" i="10"/>
  <c r="H55" i="10"/>
  <c r="G55" i="10"/>
  <c r="X79" i="10"/>
  <c r="X88" i="10" s="1"/>
  <c r="X80" i="10"/>
  <c r="I36" i="10"/>
  <c r="K79" i="10"/>
  <c r="K80" i="10"/>
  <c r="AJ79" i="10"/>
  <c r="AJ88" i="10" s="1"/>
  <c r="AJ80" i="10"/>
  <c r="AI80" i="10"/>
  <c r="AI79" i="10"/>
  <c r="AI88" i="10" s="1"/>
  <c r="J48" i="10"/>
  <c r="G48" i="10" s="1"/>
  <c r="H48" i="10" l="1"/>
  <c r="G8" i="10"/>
  <c r="J36" i="10"/>
  <c r="H36" i="10" s="1"/>
  <c r="I79" i="10"/>
  <c r="I81" i="10" l="1"/>
  <c r="J80" i="10"/>
  <c r="G36" i="10"/>
  <c r="G79" i="10" s="1"/>
  <c r="H79" i="10" s="1"/>
  <c r="J79" i="10"/>
</calcChain>
</file>

<file path=xl/sharedStrings.xml><?xml version="1.0" encoding="utf-8"?>
<sst xmlns="http://schemas.openxmlformats.org/spreadsheetml/2006/main" count="890" uniqueCount="560">
  <si>
    <t>Распределение по курсам и семестрам</t>
  </si>
  <si>
    <t>Индекс</t>
  </si>
  <si>
    <t>Название</t>
  </si>
  <si>
    <t>Экза</t>
  </si>
  <si>
    <t>Заче</t>
  </si>
  <si>
    <t>Курс.</t>
  </si>
  <si>
    <t>Всего</t>
  </si>
  <si>
    <t>1 курс</t>
  </si>
  <si>
    <t>2 курс</t>
  </si>
  <si>
    <t>3 курс</t>
  </si>
  <si>
    <t>4 курс</t>
  </si>
  <si>
    <t>дисциплин</t>
  </si>
  <si>
    <t>мены</t>
  </si>
  <si>
    <t>ты</t>
  </si>
  <si>
    <t>работы</t>
  </si>
  <si>
    <t>нед.</t>
  </si>
  <si>
    <t>2</t>
  </si>
  <si>
    <t>3</t>
  </si>
  <si>
    <t>4</t>
  </si>
  <si>
    <t>5</t>
  </si>
  <si>
    <t>6</t>
  </si>
  <si>
    <t xml:space="preserve">Общие гуманитарные и социально-экономические дисциплины </t>
  </si>
  <si>
    <t>Иностранный язык</t>
  </si>
  <si>
    <t>Русский язык и культура речи</t>
  </si>
  <si>
    <t>ЕН.00</t>
  </si>
  <si>
    <t>ОПД.00</t>
  </si>
  <si>
    <t>Введение в специальность</t>
  </si>
  <si>
    <t>ВСЕГО:</t>
  </si>
  <si>
    <t>Факультативы</t>
  </si>
  <si>
    <t>Теоретическое обучение</t>
  </si>
  <si>
    <t>Каникулы</t>
  </si>
  <si>
    <t>проекты</t>
  </si>
  <si>
    <t>1</t>
  </si>
  <si>
    <t>Математика</t>
  </si>
  <si>
    <t>Сентябрь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</si>
  <si>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</si>
  <si>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</si>
  <si>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</si>
  <si>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</si>
  <si>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</si>
  <si>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</si>
  <si>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</si>
  <si>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</si>
  <si>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</si>
  <si>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</si>
  <si>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</si>
  <si>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III</t>
  </si>
  <si>
    <t>Итоговая государственная аттестация</t>
  </si>
  <si>
    <t>Общеобразовательные дисциплины</t>
  </si>
  <si>
    <t>ОД.00</t>
  </si>
  <si>
    <t>Русский язык</t>
  </si>
  <si>
    <t>ОД.01</t>
  </si>
  <si>
    <t>Литература</t>
  </si>
  <si>
    <t>История</t>
  </si>
  <si>
    <t>Обществознание</t>
  </si>
  <si>
    <t>География</t>
  </si>
  <si>
    <t>Физика</t>
  </si>
  <si>
    <t>Химия</t>
  </si>
  <si>
    <t>Биология</t>
  </si>
  <si>
    <t>Экология</t>
  </si>
  <si>
    <t>Физическая культура</t>
  </si>
  <si>
    <t>Основы безопасности жизнедеятельности</t>
  </si>
  <si>
    <t>ОД.02</t>
  </si>
  <si>
    <t>ОД.03</t>
  </si>
  <si>
    <t>ОД.04</t>
  </si>
  <si>
    <t>ОД.05</t>
  </si>
  <si>
    <t>ОД.06</t>
  </si>
  <si>
    <t>ОД.07</t>
  </si>
  <si>
    <t>ОД.08</t>
  </si>
  <si>
    <t>ОД.09</t>
  </si>
  <si>
    <t>ОД.10</t>
  </si>
  <si>
    <t>ОД.11</t>
  </si>
  <si>
    <t>ОД.12</t>
  </si>
  <si>
    <t>ОД.13</t>
  </si>
  <si>
    <t>ОД.14</t>
  </si>
  <si>
    <t>ОД.15</t>
  </si>
  <si>
    <t>Обязательные учебные занятия</t>
  </si>
  <si>
    <t>Курсовые проекты (работы)</t>
  </si>
  <si>
    <t>Макс. учебная нагрузка студента, час.</t>
  </si>
  <si>
    <t>Самост. учеб.нагрузка студента, час.</t>
  </si>
  <si>
    <t>ОГСЭ.00</t>
  </si>
  <si>
    <t>ТО.00</t>
  </si>
  <si>
    <t>Теоретическое обучение - дисциплины федерального компонента</t>
  </si>
  <si>
    <t>ОГСЭ.01</t>
  </si>
  <si>
    <t>Основы философии</t>
  </si>
  <si>
    <t>Основы права</t>
  </si>
  <si>
    <t>Контр.</t>
  </si>
  <si>
    <t>Социальная психология</t>
  </si>
  <si>
    <t>Основы экономики</t>
  </si>
  <si>
    <t>Дисциплины по выбору студента, устанавливаемые образовательным учреждением</t>
  </si>
  <si>
    <t>ОГСЭ.ДВ.00</t>
  </si>
  <si>
    <t>ОГСЭ.ДВ.01</t>
  </si>
  <si>
    <t>Религиоведение</t>
  </si>
  <si>
    <t>Психология межличностных отношений</t>
  </si>
  <si>
    <t>ЕН.01</t>
  </si>
  <si>
    <t>Экологические основы природопользования</t>
  </si>
  <si>
    <t>ОПД.01</t>
  </si>
  <si>
    <t>ОПД.02</t>
  </si>
  <si>
    <t>ОПД.03</t>
  </si>
  <si>
    <t>ОПД.04</t>
  </si>
  <si>
    <t>ОПД.05</t>
  </si>
  <si>
    <t>ОПД.06</t>
  </si>
  <si>
    <t>ОПД.07</t>
  </si>
  <si>
    <t>ОПД.08</t>
  </si>
  <si>
    <t>ОПД.09</t>
  </si>
  <si>
    <t>Правовое обеспечение профессиональной деятельности</t>
  </si>
  <si>
    <t>Экономика отрасли</t>
  </si>
  <si>
    <t>Лаборат. и практ. занятия</t>
  </si>
  <si>
    <t>Теорет. занят.</t>
  </si>
  <si>
    <t>Менеджмент</t>
  </si>
  <si>
    <t>Безопасность жизнедеятельности</t>
  </si>
  <si>
    <t>СД.00</t>
  </si>
  <si>
    <t>Специальные дисциплины</t>
  </si>
  <si>
    <t>СД.01</t>
  </si>
  <si>
    <t>СД.02</t>
  </si>
  <si>
    <t>СД.03</t>
  </si>
  <si>
    <t>СД.04</t>
  </si>
  <si>
    <t>СД.05</t>
  </si>
  <si>
    <t>СД.ДС (ДВ). 00</t>
  </si>
  <si>
    <t>ОГСЭ.ДВ.02</t>
  </si>
  <si>
    <t>ЕН.02</t>
  </si>
  <si>
    <t>Теоретическое обучение - дисциплины национально-регионального (регионального) компонента</t>
  </si>
  <si>
    <t>ТО.Р</t>
  </si>
  <si>
    <t>ПП.00</t>
  </si>
  <si>
    <t>Практика для получения первичных профессиональных навыков</t>
  </si>
  <si>
    <t>ПП.01</t>
  </si>
  <si>
    <t>ПП.02</t>
  </si>
  <si>
    <t>Практика по профилю специальности</t>
  </si>
  <si>
    <t>ПА</t>
  </si>
  <si>
    <t>Промежуточная аттестация</t>
  </si>
  <si>
    <t>ИГА.00</t>
  </si>
  <si>
    <t>ИГА.01</t>
  </si>
  <si>
    <t>ИГА.02</t>
  </si>
  <si>
    <t>ДФ.00</t>
  </si>
  <si>
    <t>Изучаемых дисциплин</t>
  </si>
  <si>
    <t>Курсовых проектов (работ)</t>
  </si>
  <si>
    <t>Экзаменов</t>
  </si>
  <si>
    <t>Зачетов</t>
  </si>
  <si>
    <t>Контрольных работ</t>
  </si>
  <si>
    <t>Информатика и ИКТ</t>
  </si>
  <si>
    <t>ПП.03</t>
  </si>
  <si>
    <t>Производственная (профессиональная) практика</t>
  </si>
  <si>
    <t>Консультации</t>
  </si>
  <si>
    <t>К</t>
  </si>
  <si>
    <t>ИТОГО:</t>
  </si>
  <si>
    <t>III. План учебного процесса</t>
  </si>
  <si>
    <t>ТО.Ф.00</t>
  </si>
  <si>
    <t xml:space="preserve">Физическая культура </t>
  </si>
  <si>
    <t>6 12</t>
  </si>
  <si>
    <t>13 19</t>
  </si>
  <si>
    <t>20 26</t>
  </si>
  <si>
    <t>10 16</t>
  </si>
  <si>
    <t>17 23</t>
  </si>
  <si>
    <t>5 11</t>
  </si>
  <si>
    <t>12 18</t>
  </si>
  <si>
    <t>19 25</t>
  </si>
  <si>
    <t>11 17</t>
  </si>
  <si>
    <t>18 24</t>
  </si>
  <si>
    <t>недель</t>
  </si>
  <si>
    <t>часов</t>
  </si>
  <si>
    <t>Итого</t>
  </si>
  <si>
    <t>1. График учебного процесса</t>
  </si>
  <si>
    <t>История культуры</t>
  </si>
  <si>
    <t xml:space="preserve"> Математические и общие естественнонаучные дисциплины </t>
  </si>
  <si>
    <t>Информатика</t>
  </si>
  <si>
    <t>ЕН.03</t>
  </si>
  <si>
    <t>Информационные технологии в профессиональной деятельности</t>
  </si>
  <si>
    <t>Охрана труда</t>
  </si>
  <si>
    <t>ОПД.10</t>
  </si>
  <si>
    <t>ОПД.11</t>
  </si>
  <si>
    <t>СД.ДС.01</t>
  </si>
  <si>
    <t>СД.ДС.02</t>
  </si>
  <si>
    <t xml:space="preserve">Общепрофессиональные дисциплины </t>
  </si>
  <si>
    <t>ОПД.12</t>
  </si>
  <si>
    <t>ОПД.13</t>
  </si>
  <si>
    <t>Основы предпринимательской деятельности</t>
  </si>
  <si>
    <t>СД.ДВ.00</t>
  </si>
  <si>
    <t>СД.ДВ.01</t>
  </si>
  <si>
    <t>ТО.Р.01</t>
  </si>
  <si>
    <t>ОГСЭ.02</t>
  </si>
  <si>
    <t>ОГСЭ.03</t>
  </si>
  <si>
    <t>ОГСЭ.04</t>
  </si>
  <si>
    <t>ОГСЭ.05</t>
  </si>
  <si>
    <t>ОГСЭ.06</t>
  </si>
  <si>
    <t>ОГСЭ.07</t>
  </si>
  <si>
    <t>ЕН.04</t>
  </si>
  <si>
    <t>Аналитическая химия</t>
  </si>
  <si>
    <t>ЕН.05</t>
  </si>
  <si>
    <t>Физическая и коллоидная химия</t>
  </si>
  <si>
    <t>Метрология,стандартизация,сертификация</t>
  </si>
  <si>
    <t>Микробиология,физиология питания,санитария</t>
  </si>
  <si>
    <t>Маркетинг</t>
  </si>
  <si>
    <t>Документационное обеспечение управления</t>
  </si>
  <si>
    <t>Психология и этика профессиональной деятельности</t>
  </si>
  <si>
    <t>Бухгалтерский учет в общественном питании</t>
  </si>
  <si>
    <t>Технология продукции общественного питания</t>
  </si>
  <si>
    <t>Организация производства</t>
  </si>
  <si>
    <t>Организация обслуживания</t>
  </si>
  <si>
    <t>Оборудование предприятий общественного питания</t>
  </si>
  <si>
    <t>Контроль качества продукции и услуг</t>
  </si>
  <si>
    <t>СД.06</t>
  </si>
  <si>
    <t>Моделирование профессиональной деятельности</t>
  </si>
  <si>
    <t>Кухни народов мира</t>
  </si>
  <si>
    <t>Лечебное и детское питание</t>
  </si>
  <si>
    <t>технология продукции общественного питания</t>
  </si>
  <si>
    <t>4,6,8</t>
  </si>
  <si>
    <t>Товароведение продовольственных товаров</t>
  </si>
  <si>
    <t>Выполнение дипломной работы</t>
  </si>
  <si>
    <t>Защита дипломной работы</t>
  </si>
  <si>
    <t>Преддипломная практика (квалификационная)</t>
  </si>
  <si>
    <t>Основы политологии</t>
  </si>
  <si>
    <t>Дисциплины специализации по выбору студента, устанавливаемые образовательным учреждением</t>
  </si>
  <si>
    <t>Распределение по семестрам</t>
  </si>
  <si>
    <t>9  15</t>
  </si>
  <si>
    <t>3  9</t>
  </si>
  <si>
    <t>Согласовано  председатели предметных (цикловых) коиссий _________________________________</t>
  </si>
  <si>
    <t>Заместитель директора по ТОиПР _______________________</t>
  </si>
  <si>
    <t>8  14</t>
  </si>
  <si>
    <t>15 21</t>
  </si>
  <si>
    <t>20   26</t>
  </si>
  <si>
    <t>24  30</t>
  </si>
  <si>
    <t>8 14</t>
  </si>
  <si>
    <t>2    8</t>
  </si>
  <si>
    <t>2   8</t>
  </si>
  <si>
    <t>20  26</t>
  </si>
  <si>
    <t>4 10</t>
  </si>
  <si>
    <t>А</t>
  </si>
  <si>
    <t>У</t>
  </si>
  <si>
    <t>Производственная                               практика</t>
  </si>
  <si>
    <t>Учебная                             практика</t>
  </si>
  <si>
    <t>П</t>
  </si>
  <si>
    <t>И</t>
  </si>
  <si>
    <t>2. Сводные данные по бюджету времени (в неделях)</t>
  </si>
  <si>
    <t>Курс</t>
  </si>
  <si>
    <t>Каникулярное время</t>
  </si>
  <si>
    <t>Всего за год</t>
  </si>
  <si>
    <t>I</t>
  </si>
  <si>
    <t xml:space="preserve"> I полугодие</t>
  </si>
  <si>
    <t xml:space="preserve"> II полугодие</t>
  </si>
  <si>
    <t>Промежуточная  аттестация</t>
  </si>
  <si>
    <t>Практика</t>
  </si>
  <si>
    <t>Учебная</t>
  </si>
  <si>
    <t>Государственная (итоговая) аттестация,включающая подготовку и защиту выпускной квалификационной работы</t>
  </si>
  <si>
    <t>II</t>
  </si>
  <si>
    <t>IV</t>
  </si>
  <si>
    <t>Экзамены</t>
  </si>
  <si>
    <t>Курсовые работы</t>
  </si>
  <si>
    <t>Всего по практике (часов)</t>
  </si>
  <si>
    <t>Максимальная</t>
  </si>
  <si>
    <t>Самостоятельная работа</t>
  </si>
  <si>
    <t>Обязательная аудиторная нагрузка</t>
  </si>
  <si>
    <t>Всего занятий</t>
  </si>
  <si>
    <t>в т.ч.</t>
  </si>
  <si>
    <t>лекций, семинаров, уроков</t>
  </si>
  <si>
    <t>лабораторных и практических занятий</t>
  </si>
  <si>
    <t>Курсовых работ (проектов)</t>
  </si>
  <si>
    <t xml:space="preserve">Учебная нагрузка обучающихся  (в часах) </t>
  </si>
  <si>
    <t>сем</t>
  </si>
  <si>
    <t>Распределение обязательной нагрузки и практик по курсам и семестрам (часов в семестр)</t>
  </si>
  <si>
    <t>П.00</t>
  </si>
  <si>
    <t>ПМ.00</t>
  </si>
  <si>
    <t>ПМ.01</t>
  </si>
  <si>
    <t>МДК.01.01</t>
  </si>
  <si>
    <t>Учебная практика</t>
  </si>
  <si>
    <t>ПМ.02</t>
  </si>
  <si>
    <t>МДК.02.01</t>
  </si>
  <si>
    <t>ПМ.03</t>
  </si>
  <si>
    <t>МДК.03.01</t>
  </si>
  <si>
    <t>ПМ.04</t>
  </si>
  <si>
    <t>МДК.04.01</t>
  </si>
  <si>
    <t>ПМ.05</t>
  </si>
  <si>
    <t>МДК.05.01</t>
  </si>
  <si>
    <t>ПП.05</t>
  </si>
  <si>
    <t>Производственная практика</t>
  </si>
  <si>
    <t>6**</t>
  </si>
  <si>
    <t>8**</t>
  </si>
  <si>
    <t>ПП.04</t>
  </si>
  <si>
    <t>Профессиональные модули</t>
  </si>
  <si>
    <t>4**</t>
  </si>
  <si>
    <t>ВСЕГО (без практики и общеобразовательной подготовки)</t>
  </si>
  <si>
    <t xml:space="preserve">Итого по практике,                                                                                      в том числе:                                                                                                                 </t>
  </si>
  <si>
    <t>рассредоточенная практика</t>
  </si>
  <si>
    <t>концентрированная практика</t>
  </si>
  <si>
    <t>ПДП.00</t>
  </si>
  <si>
    <t>ГИА.00</t>
  </si>
  <si>
    <t>Государственная итоговая аттестация</t>
  </si>
  <si>
    <t>в неделю</t>
  </si>
  <si>
    <t>Всего в семестре</t>
  </si>
  <si>
    <t xml:space="preserve">  Учебной практики</t>
  </si>
  <si>
    <t xml:space="preserve">  Производственной практики</t>
  </si>
  <si>
    <t xml:space="preserve">  Экзаменов (без квалификационных)</t>
  </si>
  <si>
    <t xml:space="preserve">  Экзаменов квалификационных</t>
  </si>
  <si>
    <t xml:space="preserve">  Курсовых работ</t>
  </si>
  <si>
    <t>3. План учебного процесса</t>
  </si>
  <si>
    <t>Инженерная графика</t>
  </si>
  <si>
    <t>Техническая механика</t>
  </si>
  <si>
    <t>Основы электротехники</t>
  </si>
  <si>
    <t>Основы геодезии</t>
  </si>
  <si>
    <t>Участие в проектировании зданий и сооружений</t>
  </si>
  <si>
    <t>Проектирование зданий и сооружений</t>
  </si>
  <si>
    <t>Проект производства работ</t>
  </si>
  <si>
    <t>МДК.01.02</t>
  </si>
  <si>
    <t>МДК.02.02</t>
  </si>
  <si>
    <t>Выполнение технологических процессов при строительстве,  эксплуатации и реконструкции строительных объектов</t>
  </si>
  <si>
    <t>Организация технологических процессов при строительстве, эксплуатации и реконструкции строительных объектов</t>
  </si>
  <si>
    <t>Учет и контроль технологических процессов</t>
  </si>
  <si>
    <t>Организация деятельности структурных подразделений при выполнении строительно-монтажных работ, эксплуатации и реконструкции зданий и сооружений</t>
  </si>
  <si>
    <t>Организация видов работ при эксплуатации и реконструкции строительных объектов</t>
  </si>
  <si>
    <t>7**</t>
  </si>
  <si>
    <t>МДК.04.02</t>
  </si>
  <si>
    <t>Эксплуатация зданий</t>
  </si>
  <si>
    <t>Реконструкция зданий</t>
  </si>
  <si>
    <t>УП.04</t>
  </si>
  <si>
    <t>МДК.05.02</t>
  </si>
  <si>
    <t>Выполнение работ по профессиям рабочих:                                                          16671 Плотник;                                                      19727 Штукатур</t>
  </si>
  <si>
    <t>Технология выполнения плотничных работ</t>
  </si>
  <si>
    <t xml:space="preserve">Технология выполнения штукатурных работ </t>
  </si>
  <si>
    <t xml:space="preserve">Максимальный объем аудиторной учебной нагрузки обучающегося </t>
  </si>
  <si>
    <t>ОП.01</t>
  </si>
  <si>
    <t>ОП.02</t>
  </si>
  <si>
    <t>ОП.03</t>
  </si>
  <si>
    <t>ОП.04</t>
  </si>
  <si>
    <t>ОП.05</t>
  </si>
  <si>
    <t>ОП.06</t>
  </si>
  <si>
    <t>ОП.07</t>
  </si>
  <si>
    <t>ОП.08</t>
  </si>
  <si>
    <t>ОП.09</t>
  </si>
  <si>
    <t>ОП.00</t>
  </si>
  <si>
    <t>Общий гуманитарный и социально-экономический учебный цикл</t>
  </si>
  <si>
    <t xml:space="preserve"> Математический и общий естественнонаучный учебный цикл </t>
  </si>
  <si>
    <t>Профессиональный учебный цикл</t>
  </si>
  <si>
    <t xml:space="preserve">  Изучаемых дисциплин и МДК в семестре </t>
  </si>
  <si>
    <t>Учебная практика (Плотник)</t>
  </si>
  <si>
    <t>Учебная практика (Штукатур)</t>
  </si>
  <si>
    <t>ОУДБ.00</t>
  </si>
  <si>
    <t>ОУДБ.01</t>
  </si>
  <si>
    <t>ОУДБ.02</t>
  </si>
  <si>
    <t>ОУДБ.03</t>
  </si>
  <si>
    <t>ОУДБ.04</t>
  </si>
  <si>
    <t>ОУДБ.05</t>
  </si>
  <si>
    <t>ОУДБ.06</t>
  </si>
  <si>
    <t>ОУДБ.07</t>
  </si>
  <si>
    <t>ОУДБ.08</t>
  </si>
  <si>
    <t>ОУДБ.09</t>
  </si>
  <si>
    <t xml:space="preserve">Информатика </t>
  </si>
  <si>
    <t>Дифференцированные зачеты</t>
  </si>
  <si>
    <t>УП.01</t>
  </si>
  <si>
    <t xml:space="preserve">Русский язык </t>
  </si>
  <si>
    <t xml:space="preserve">  Дифференцированных зачетов </t>
  </si>
  <si>
    <t xml:space="preserve">Математика </t>
  </si>
  <si>
    <t>ОУД.00</t>
  </si>
  <si>
    <t>ИП</t>
  </si>
  <si>
    <t>Индивидуальный проект</t>
  </si>
  <si>
    <t>Всего объем образовательной нагрузки</t>
  </si>
  <si>
    <t>Компоненты образовательной программы</t>
  </si>
  <si>
    <t>Психология общения</t>
  </si>
  <si>
    <t>Общие сведения об инженерных сетях территорий и зданий</t>
  </si>
  <si>
    <t>УП.02</t>
  </si>
  <si>
    <t>УП.03</t>
  </si>
  <si>
    <t>УП.05.01</t>
  </si>
  <si>
    <t>УП.05.02</t>
  </si>
  <si>
    <t xml:space="preserve">Всего часов </t>
  </si>
  <si>
    <t>Основы предпринимательства и финансовой грамотности</t>
  </si>
  <si>
    <t>16,7 недель</t>
  </si>
  <si>
    <t>22,3 недели</t>
  </si>
  <si>
    <t>ВСЕГО (без практики )</t>
  </si>
  <si>
    <t>16,3 недели (12,3)</t>
  </si>
  <si>
    <t>24 недели(20)</t>
  </si>
  <si>
    <t xml:space="preserve">16,7 недель </t>
  </si>
  <si>
    <t>22,7 недель (14,7)</t>
  </si>
  <si>
    <t>16 недель(12)</t>
  </si>
  <si>
    <t>нед</t>
  </si>
  <si>
    <t>час</t>
  </si>
  <si>
    <t>8,6 недель</t>
  </si>
  <si>
    <t>Промежуточная аттестация, час.</t>
  </si>
  <si>
    <t>Производственная (по профилю специальности)</t>
  </si>
  <si>
    <t>Производственная (преддипломная)</t>
  </si>
  <si>
    <t>ОП.10</t>
  </si>
  <si>
    <t>Управление деятельностью структурных подразделений при выполнении строительно-монтажных работ, эксплуатации и реконструкции зданий и сооружений</t>
  </si>
  <si>
    <t>Промежуточная аттестация (экзамены)</t>
  </si>
  <si>
    <t>Промежуточная аттестация (консультации)</t>
  </si>
  <si>
    <t>ЭК.05</t>
  </si>
  <si>
    <t>ЭК.01</t>
  </si>
  <si>
    <t>ЭК.02</t>
  </si>
  <si>
    <t>ЭК.04</t>
  </si>
  <si>
    <t>ОУДБ.10</t>
  </si>
  <si>
    <t>ОУДБ.11</t>
  </si>
  <si>
    <t>ИП.00</t>
  </si>
  <si>
    <t xml:space="preserve">Общеобразовательный цикл </t>
  </si>
  <si>
    <t>Обязательные учебные предметы</t>
  </si>
  <si>
    <t>Экзамен по модулю</t>
  </si>
  <si>
    <t>Квалификационный экзамен</t>
  </si>
  <si>
    <t>ОУДУ.01</t>
  </si>
  <si>
    <t>ОУДУ.02</t>
  </si>
  <si>
    <t>ОУДУ.00</t>
  </si>
  <si>
    <t>Обязательные учебные предметы с увеличенным объемом на освоение содержания</t>
  </si>
  <si>
    <t xml:space="preserve"> профессионально-ориентированное содержание</t>
  </si>
  <si>
    <t>Основы безопасности и защиты
Родины</t>
  </si>
  <si>
    <t>Месяц</t>
  </si>
  <si>
    <t>28.IX - 4.X</t>
  </si>
  <si>
    <t>26.X - 1.XI</t>
  </si>
  <si>
    <t>28.XII - 3.I</t>
  </si>
  <si>
    <t>29.III - 4.IV</t>
  </si>
  <si>
    <t>26.IV - 2.V</t>
  </si>
  <si>
    <t>28.VI - 4.VII</t>
  </si>
  <si>
    <t>26.VII - 1.VIII</t>
  </si>
  <si>
    <t>30.VIII - 31.VIII</t>
  </si>
  <si>
    <t>Числа</t>
  </si>
  <si>
    <t>1       6</t>
  </si>
  <si>
    <t>7  13</t>
  </si>
  <si>
    <t>14 20</t>
  </si>
  <si>
    <t>21 27</t>
  </si>
  <si>
    <t>5    11</t>
  </si>
  <si>
    <t>19   25</t>
  </si>
  <si>
    <t>2                            8</t>
  </si>
  <si>
    <t>9 15</t>
  </si>
  <si>
    <t>16 22</t>
  </si>
  <si>
    <t>23  29</t>
  </si>
  <si>
    <t>30  6</t>
  </si>
  <si>
    <t>7 13</t>
  </si>
  <si>
    <t>25  31</t>
  </si>
  <si>
    <t>1    7</t>
  </si>
  <si>
    <t>15  21</t>
  </si>
  <si>
    <t>22  28</t>
  </si>
  <si>
    <t>1   7</t>
  </si>
  <si>
    <t xml:space="preserve"> 22  28</t>
  </si>
  <si>
    <t>19  25</t>
  </si>
  <si>
    <t>3    9</t>
  </si>
  <si>
    <t>10  16</t>
  </si>
  <si>
    <t>17  23</t>
  </si>
  <si>
    <t>31    6</t>
  </si>
  <si>
    <t>14  20</t>
  </si>
  <si>
    <t>21  27</t>
  </si>
  <si>
    <t>2  8</t>
  </si>
  <si>
    <t>23 29</t>
  </si>
  <si>
    <t>Недели</t>
  </si>
  <si>
    <t>2026-2027 г.</t>
  </si>
  <si>
    <t>2027-2028 г.</t>
  </si>
  <si>
    <t>27.IX - 3.X</t>
  </si>
  <si>
    <t>25.X - 31.X</t>
  </si>
  <si>
    <t>27.XII - 2.I</t>
  </si>
  <si>
    <t>24.III - 30.III</t>
  </si>
  <si>
    <t>26.VI - 2.VII</t>
  </si>
  <si>
    <t>24.VII - 30.VII</t>
  </si>
  <si>
    <t>28.VIII - 31.VIII</t>
  </si>
  <si>
    <t>1       5</t>
  </si>
  <si>
    <t>6  12</t>
  </si>
  <si>
    <t>4    10</t>
  </si>
  <si>
    <t>18   24</t>
  </si>
  <si>
    <t>1                            7</t>
  </si>
  <si>
    <t>29  5</t>
  </si>
  <si>
    <t>3 9</t>
  </si>
  <si>
    <t>28   5</t>
  </si>
  <si>
    <t>13  19</t>
  </si>
  <si>
    <t xml:space="preserve"> 20  26</t>
  </si>
  <si>
    <t>3   9</t>
  </si>
  <si>
    <t>29    4</t>
  </si>
  <si>
    <t>5  11</t>
  </si>
  <si>
    <t>12  18</t>
  </si>
  <si>
    <t>10   16</t>
  </si>
  <si>
    <t>17   23</t>
  </si>
  <si>
    <t>31   6</t>
  </si>
  <si>
    <t>14   20</t>
  </si>
  <si>
    <t>21   27</t>
  </si>
  <si>
    <t>2028-2029 г.</t>
  </si>
  <si>
    <t>25.IX - 1.X</t>
  </si>
  <si>
    <t>23.X - 29.X</t>
  </si>
  <si>
    <t>25.XII - 31.XII</t>
  </si>
  <si>
    <t>26.III - 01.IV</t>
  </si>
  <si>
    <t>23.IV - 29.IV</t>
  </si>
  <si>
    <t>25.VI - 1.VII</t>
  </si>
  <si>
    <t>23.VII - 29.VII</t>
  </si>
  <si>
    <t>27.VIII - 31.VIII</t>
  </si>
  <si>
    <t>1       3</t>
  </si>
  <si>
    <t>4  10</t>
  </si>
  <si>
    <t>9   15</t>
  </si>
  <si>
    <t>16   22</t>
  </si>
  <si>
    <t>30                           5</t>
  </si>
  <si>
    <t>6   12</t>
  </si>
  <si>
    <t>13   19</t>
  </si>
  <si>
    <t>27  3</t>
  </si>
  <si>
    <t>4   10</t>
  </si>
  <si>
    <t>11   17</t>
  </si>
  <si>
    <t>8   14</t>
  </si>
  <si>
    <t>15    21</t>
  </si>
  <si>
    <t>22    28</t>
  </si>
  <si>
    <t>26   4</t>
  </si>
  <si>
    <t>16    22</t>
  </si>
  <si>
    <t>30    6</t>
  </si>
  <si>
    <t>28    3</t>
  </si>
  <si>
    <t>11  17</t>
  </si>
  <si>
    <t>18  24</t>
  </si>
  <si>
    <t>30   5</t>
  </si>
  <si>
    <t>2029-2030 г.</t>
  </si>
  <si>
    <t>24.IX - 30.X</t>
  </si>
  <si>
    <t>22.X - 28.X</t>
  </si>
  <si>
    <t>24.XII - 30.XII</t>
  </si>
  <si>
    <t>25.III - 31.III</t>
  </si>
  <si>
    <t>22.IV - 28.IV</t>
  </si>
  <si>
    <t>24.VI - 30.VI</t>
  </si>
  <si>
    <t>22.VII - 28.VII</t>
  </si>
  <si>
    <t>26.VIII - 31.VIII</t>
  </si>
  <si>
    <t>1       2</t>
  </si>
  <si>
    <t>15   21</t>
  </si>
  <si>
    <t>29                           4</t>
  </si>
  <si>
    <t>5   11</t>
  </si>
  <si>
    <t>12   18</t>
  </si>
  <si>
    <t>26  2</t>
  </si>
  <si>
    <t>7   13</t>
  </si>
  <si>
    <t>14    20</t>
  </si>
  <si>
    <t>21    27</t>
  </si>
  <si>
    <t>25   3</t>
  </si>
  <si>
    <t>29    5</t>
  </si>
  <si>
    <t>27    2</t>
  </si>
  <si>
    <t>29   4</t>
  </si>
  <si>
    <t>Код ОК</t>
  </si>
  <si>
    <t>Формулировка компетенции</t>
  </si>
  <si>
    <t>ОК 01</t>
  </si>
  <si>
    <t>Выбирать способы решения задач профессиональной деятельности применительно к различным контекстам</t>
  </si>
  <si>
    <t>ОК 02</t>
  </si>
  <si>
    <t>Использовать современные средства поиска, анализа и интерпретации информации, и информационные технологии для выполнения задач профессиональной деятельности</t>
  </si>
  <si>
    <t>ОК 03</t>
  </si>
  <si>
    <t>Планировать и реализовывать собственное профессиональное и личностное развитие, предпринимательскую деятельность в профессиональной сфере, использовать знания по правовой и финансовой грамотности в различных жизненных ситуациях</t>
  </si>
  <si>
    <t>ОК 04</t>
  </si>
  <si>
    <t>Эффективно взаимодействовать и работать в коллективе и команде</t>
  </si>
  <si>
    <t>ОК 05</t>
  </si>
  <si>
    <t>Осуществлять устную и письменную коммуникацию на государственном языке Российской Федерации с учетом особенностей социального и культурного контекста</t>
  </si>
  <si>
    <t>ОК 06</t>
  </si>
  <si>
    <t>Проявлять гражданско-патриотическую позицию, демонстрировать осознанное поведение на основе традиционных российских духовно-нравственных ценностей, в том числе с учетом гармонизации межнациональных и межрелигиозных отношений, применять стандарты антикоррупционного поведения</t>
  </si>
  <si>
    <t>ОК 07</t>
  </si>
  <si>
    <t>Содействовать сохранению окружающей среды, ресурсосбережению, применять знания об изменении климата, принципы бережливого производства, эффективно действовать в чрезвычайных ситуациях</t>
  </si>
  <si>
    <t>ОК 08</t>
  </si>
  <si>
    <t>Использовать средства физической культуры для сохранения и укрепления здоровья в процессе профессиональной деятельности и поддержания необходимого уровня физической подготовленности</t>
  </si>
  <si>
    <t>ОК 09</t>
  </si>
  <si>
    <t>Пользоваться профессиональной документацией на государственном и иностранном языках</t>
  </si>
  <si>
    <t>ПК 1.1. Выбирать типовые конструктивные решения строительных конструкций зданий</t>
  </si>
  <si>
    <t>ПК 1.2 Выполнять стандартные (типовые) расчёты строительных конструкций</t>
  </si>
  <si>
    <t>ПК 1.3. Разрабатывать архитектурно-строительные чертежи с использованием средств автоматизированного проектирования</t>
  </si>
  <si>
    <t>ПК 2.1. Разрабатывать проект производства работ с применением информационных технологий</t>
  </si>
  <si>
    <t>ПК 2.2 Организовывать подготовку строительной площадки и участков к производству строительных работ.</t>
  </si>
  <si>
    <t>ПК 2.3 Организовывать строительные работы</t>
  </si>
  <si>
    <t>ПК 2.4 Проводить оперативный учет объемов выполняемых работ и расходов материальных ресурсов.</t>
  </si>
  <si>
    <t>ПК 2.5. Контролировать качество выполняемых строительных работ</t>
  </si>
  <si>
    <t>ПК 2.6. Контролировать соблюдение требований охраны труда, безопасности жизнедеятельности и защиту окружающей среды при выполнении строительных работ на объектах капитального строительства, ремонта и реконструкции зданий</t>
  </si>
  <si>
    <t>ПК 2.7. Выполнять геодезическое обеспечение и камеральную обработку результатов инженерно-геодезических изысканий при строительстве и эксплуатации зданий и сооружений</t>
  </si>
  <si>
    <t>ПК 2.8. Вести складское хозяйство строительной организации</t>
  </si>
  <si>
    <t>ПК 3.1. Обеспечивать участки организационно-технологической и исполнительной документацией при проведении строительных работ на объектах капитального строительства, ремонта и реконструкции зданий</t>
  </si>
  <si>
    <t>ПК 3.2. Осуществлять ведение текущей, исполнительной и учетной документации производства видов работ объекта капитального строительства, в том числе с использованием сметных нормативов.</t>
  </si>
  <si>
    <t>ПК 3.3. Выполнять расчеты стоимости строительно-монтажных работ, производимых строительной организацией по объекту капитального строительства</t>
  </si>
  <si>
    <t>ПК 3.4. Осуществлять подготовку документации для сдачи объекта капитального строительства (ремонта и реконструкции зданий) в эксплуатацию или для приемки строительных работ, предусмотренных проектной и рабочей документацией.</t>
  </si>
  <si>
    <t>ПК 4.1. Осуществлять выполнение мероприятий по технической эксплуатации зданий и сооружений, в том числе по обеспечению их безопасности</t>
  </si>
  <si>
    <t>ПК 4.2 Обеспечивать выполнение ремонтно-строительных работ при эксплуатации зданий и сооружений</t>
  </si>
  <si>
    <t>ПК 4.3. Выполнять диагностику и оценку технического состояния отдельных конструктивных элементов зданий</t>
  </si>
  <si>
    <t>ПК 4.4. Выполнять обследование систем инженерно-технического обеспечения зданий и сооружений для назначения текущего и капитального ремонтов</t>
  </si>
  <si>
    <t>ПК 4.5 Осуществлять выполнение работ по благоустройству территории гражданских зданий</t>
  </si>
  <si>
    <t>ПК 4.6. Координировать работы подрядных организаций и рабочего персонала по санитарному содержанию и уборке помещений и территорий при строительстве гражданских зданий</t>
  </si>
  <si>
    <t>ПК 5.1. Выполнять адаптацию и сопровождение программных средств в соответствии со стандартами применения технологий информационной модели объекта капитального строительства в организации</t>
  </si>
  <si>
    <t>ПК 5.2. Выполнять подготовку контента электронных справочников библиотек компонентов и баз данных для информационного моделирования объекта капитального строительства в соответствии с заданием</t>
  </si>
  <si>
    <t>ПК 5.3 Осуществлять автоматизацию и сопровождение решения задач формирования, анализа и передачи данных об ОКС средствами программ информационного моделирования.</t>
  </si>
  <si>
    <t xml:space="preserve"> Государственная итоговая аттестация проводится в форме демонстрационного экзамена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</si>
</sst>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%"/>
    <numFmt numFmtId="165" formatCode="0.0"/>
  </numFmts>
  <fonts count="78" x14ac:knownFonts="1">
    <font>
      <sz val="10"/>
      <name val="Arial Cyr"/>
      <charset val="204"/>
    </font>
    <font>
      <i/>
      <sz val="10"/>
      <name val="Arial Cyr"/>
      <charset val="204"/>
    </font>
    <font>
      <sz val="10"/>
      <name val="Arial Cyr"/>
      <family val="2"/>
      <charset val="204"/>
    </font>
    <font>
      <sz val="8"/>
      <name val="Arial Cyr"/>
      <family val="2"/>
      <charset val="204"/>
    </font>
    <font>
      <sz val="9"/>
      <name val="Arial Cyr"/>
      <family val="2"/>
      <charset val="204"/>
    </font>
    <font>
      <b/>
      <sz val="10"/>
      <name val="Arial Cyr"/>
      <family val="2"/>
      <charset val="204"/>
    </font>
    <font>
      <sz val="8"/>
      <name val="Arial Cyr"/>
      <charset val="204"/>
    </font>
    <font>
      <b/>
      <sz val="8"/>
      <name val="Arial Cyr"/>
      <charset val="204"/>
    </font>
    <font>
      <b/>
      <sz val="9"/>
      <name val="Arial Cyr"/>
      <family val="2"/>
      <charset val="204"/>
    </font>
    <font>
      <b/>
      <i/>
      <sz val="9"/>
      <name val="Arial Cyr"/>
      <family val="2"/>
      <charset val="204"/>
    </font>
    <font>
      <i/>
      <sz val="9"/>
      <name val="Arial Cyr"/>
      <family val="2"/>
      <charset val="204"/>
    </font>
    <font>
      <b/>
      <sz val="8"/>
      <name val="Arial Cyr"/>
      <family val="2"/>
      <charset val="204"/>
    </font>
    <font>
      <sz val="7"/>
      <name val="Times New Roman"/>
      <family val="1"/>
      <charset val="204"/>
    </font>
    <font>
      <sz val="8"/>
      <name val="Times New Roman"/>
      <family val="1"/>
      <charset val="204"/>
    </font>
    <font>
      <sz val="6"/>
      <name val="Times New Roman"/>
      <family val="1"/>
      <charset val="204"/>
    </font>
    <font>
      <sz val="9"/>
      <name val="Times New Roman"/>
      <family val="1"/>
      <charset val="204"/>
    </font>
    <font>
      <b/>
      <sz val="7"/>
      <name val="Times New Roman"/>
      <family val="1"/>
      <charset val="204"/>
    </font>
    <font>
      <b/>
      <sz val="7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indexed="15"/>
      <name val="Arial Cyr"/>
      <family val="2"/>
      <charset val="204"/>
    </font>
    <font>
      <sz val="10"/>
      <color indexed="49"/>
      <name val="Arial Cyr"/>
      <family val="2"/>
      <charset val="204"/>
    </font>
    <font>
      <sz val="9"/>
      <name val="Arial Cyr"/>
      <charset val="204"/>
    </font>
    <font>
      <i/>
      <sz val="9"/>
      <name val="Arial Cyr"/>
      <charset val="204"/>
    </font>
    <font>
      <b/>
      <i/>
      <sz val="10"/>
      <name val="Arial Cyr"/>
      <charset val="204"/>
    </font>
    <font>
      <b/>
      <sz val="9"/>
      <name val="Arial Cyr"/>
      <charset val="204"/>
    </font>
    <font>
      <b/>
      <i/>
      <sz val="9"/>
      <name val="Arial Cyr"/>
      <charset val="204"/>
    </font>
    <font>
      <b/>
      <sz val="12"/>
      <name val="Times New Roman"/>
      <family val="1"/>
      <charset val="204"/>
    </font>
    <font>
      <sz val="12"/>
      <name val="Arial Cyr"/>
      <charset val="204"/>
    </font>
    <font>
      <b/>
      <sz val="14"/>
      <name val="Times New Roman"/>
      <family val="1"/>
      <charset val="204"/>
    </font>
    <font>
      <b/>
      <sz val="9"/>
      <name val="Times New Roman"/>
      <family val="1"/>
      <charset val="204"/>
    </font>
    <font>
      <b/>
      <i/>
      <sz val="9"/>
      <name val="Times New Roman"/>
      <family val="1"/>
      <charset val="204"/>
    </font>
    <font>
      <sz val="7"/>
      <name val="Times New Roman Cyr"/>
      <family val="1"/>
      <charset val="204"/>
    </font>
    <font>
      <b/>
      <i/>
      <sz val="10"/>
      <color indexed="41"/>
      <name val="Times New Roman Cyr"/>
      <family val="1"/>
      <charset val="204"/>
    </font>
    <font>
      <b/>
      <sz val="10"/>
      <name val="Times New Roman Cyr"/>
      <family val="1"/>
      <charset val="204"/>
    </font>
    <font>
      <b/>
      <sz val="7"/>
      <name val="Times New Roman Cyr"/>
      <family val="1"/>
      <charset val="204"/>
    </font>
    <font>
      <b/>
      <i/>
      <sz val="10"/>
      <name val="Times New Roman Cyr"/>
      <family val="1"/>
      <charset val="204"/>
    </font>
    <font>
      <b/>
      <sz val="10"/>
      <color indexed="41"/>
      <name val="Times New Roman Cyr"/>
      <family val="1"/>
      <charset val="204"/>
    </font>
    <font>
      <b/>
      <sz val="9"/>
      <name val="Times New Roman Cyr"/>
      <family val="1"/>
      <charset val="204"/>
    </font>
    <font>
      <b/>
      <sz val="7"/>
      <color indexed="41"/>
      <name val="Times New Roman Cyr"/>
      <family val="1"/>
      <charset val="204"/>
    </font>
    <font>
      <b/>
      <sz val="10"/>
      <name val="Times New Roman Cyr"/>
      <charset val="204"/>
    </font>
    <font>
      <sz val="10"/>
      <name val="Times New Roman Cyr"/>
      <family val="1"/>
      <charset val="204"/>
    </font>
    <font>
      <b/>
      <sz val="10"/>
      <color indexed="10"/>
      <name val="Times New Roman Cyr"/>
      <family val="1"/>
      <charset val="204"/>
    </font>
    <font>
      <b/>
      <sz val="14"/>
      <name val="Times New Roman Cyr"/>
      <family val="1"/>
      <charset val="204"/>
    </font>
    <font>
      <sz val="9"/>
      <name val="Times New Roman Cyr"/>
      <family val="1"/>
      <charset val="204"/>
    </font>
    <font>
      <b/>
      <i/>
      <sz val="9"/>
      <name val="Times New Roman Cyr"/>
      <family val="1"/>
      <charset val="204"/>
    </font>
    <font>
      <b/>
      <i/>
      <u/>
      <sz val="9"/>
      <name val="Times New Roman Cyr"/>
      <family val="1"/>
      <charset val="204"/>
    </font>
    <font>
      <b/>
      <sz val="9"/>
      <name val="Times New Roman Cyr"/>
      <charset val="204"/>
    </font>
    <font>
      <b/>
      <i/>
      <sz val="9"/>
      <name val="Times New Roman Cyr"/>
      <charset val="204"/>
    </font>
    <font>
      <b/>
      <i/>
      <u/>
      <sz val="9"/>
      <name val="Arial"/>
      <family val="2"/>
      <charset val="204"/>
    </font>
    <font>
      <b/>
      <sz val="9"/>
      <color indexed="12"/>
      <name val="Times New Roman"/>
      <family val="1"/>
      <charset val="204"/>
    </font>
    <font>
      <b/>
      <sz val="7"/>
      <color indexed="10"/>
      <name val="Times New Roman Cyr"/>
      <family val="1"/>
      <charset val="204"/>
    </font>
    <font>
      <b/>
      <i/>
      <sz val="9"/>
      <color indexed="12"/>
      <name val="Times New Roman"/>
      <family val="1"/>
      <charset val="204"/>
    </font>
    <font>
      <b/>
      <sz val="8"/>
      <name val="Times New Roman Cyr"/>
      <family val="1"/>
      <charset val="204"/>
    </font>
    <font>
      <b/>
      <i/>
      <sz val="9"/>
      <color indexed="12"/>
      <name val="Times New Roman Cyr"/>
      <charset val="204"/>
    </font>
    <font>
      <b/>
      <sz val="5"/>
      <name val="Times New Roman Cyr"/>
      <family val="1"/>
      <charset val="204"/>
    </font>
    <font>
      <b/>
      <sz val="6"/>
      <name val="Arial Narrow"/>
      <family val="2"/>
      <charset val="204"/>
    </font>
    <font>
      <b/>
      <sz val="6"/>
      <name val="Times New Roman Cyr"/>
      <family val="1"/>
      <charset val="204"/>
    </font>
    <font>
      <sz val="9"/>
      <name val="Times New Roman Cyr"/>
      <charset val="204"/>
    </font>
    <font>
      <b/>
      <sz val="10"/>
      <name val="Wingdings"/>
      <charset val="2"/>
    </font>
    <font>
      <b/>
      <sz val="7"/>
      <color indexed="9"/>
      <name val="Times New Roman Cyr"/>
      <family val="1"/>
      <charset val="204"/>
    </font>
    <font>
      <sz val="10"/>
      <color indexed="9"/>
      <name val="Arial Cyr"/>
      <charset val="204"/>
    </font>
    <font>
      <b/>
      <sz val="12"/>
      <name val="Times New Roman Cyr"/>
      <family val="1"/>
      <charset val="204"/>
    </font>
    <font>
      <b/>
      <sz val="20"/>
      <name val="Times New Roman Cyr"/>
      <family val="1"/>
      <charset val="204"/>
    </font>
    <font>
      <b/>
      <sz val="20"/>
      <name val="Wingdings"/>
      <charset val="2"/>
    </font>
    <font>
      <b/>
      <sz val="12"/>
      <color indexed="9"/>
      <name val="Times New Roman Cyr"/>
      <family val="1"/>
      <charset val="204"/>
    </font>
    <font>
      <b/>
      <sz val="20"/>
      <color indexed="9"/>
      <name val="Times New Roman Cyr"/>
      <family val="1"/>
      <charset val="204"/>
    </font>
    <font>
      <sz val="16"/>
      <name val="Symbol"/>
      <family val="1"/>
      <charset val="2"/>
    </font>
    <font>
      <b/>
      <sz val="6"/>
      <name val="Times New Roman"/>
      <family val="1"/>
      <charset val="204"/>
    </font>
    <font>
      <b/>
      <sz val="7"/>
      <name val="Times New Roman Cyr"/>
      <charset val="204"/>
    </font>
    <font>
      <i/>
      <sz val="9"/>
      <name val="Times New Roman"/>
      <family val="1"/>
      <charset val="204"/>
    </font>
    <font>
      <b/>
      <sz val="10"/>
      <color indexed="10"/>
      <name val="Times New Roman Cyr"/>
      <charset val="204"/>
    </font>
    <font>
      <b/>
      <sz val="10"/>
      <color rgb="FFFF0000"/>
      <name val="Times New Roman Cyr"/>
      <charset val="204"/>
    </font>
    <font>
      <b/>
      <i/>
      <sz val="9"/>
      <color rgb="FFFF0000"/>
      <name val="Times New Roman Cyr"/>
      <charset val="204"/>
    </font>
    <font>
      <b/>
      <sz val="8"/>
      <name val="Times New Roman"/>
      <family val="1"/>
      <charset val="204"/>
    </font>
    <font>
      <sz val="8"/>
      <name val="Calibri"/>
      <family val="2"/>
      <charset val="204"/>
    </font>
    <font>
      <b/>
      <sz val="10"/>
      <name val="Arial Cyr"/>
      <charset val="204"/>
    </font>
  </fonts>
  <fills count="1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theme="0"/>
        <bgColor indexed="64"/>
      </patternFill>
    </fill>
  </fills>
  <borders count="10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/>
      <top/>
      <bottom style="medium">
        <color indexed="8"/>
      </bottom>
      <diagonal/>
    </border>
  </borders>
  <cellStyleXfs count="3">
    <xf numFmtId="0" fontId="0" fillId="0" borderId="0"/>
    <xf numFmtId="0" fontId="18" fillId="0" borderId="0"/>
    <xf numFmtId="0" fontId="2" fillId="0" borderId="0"/>
  </cellStyleXfs>
  <cellXfs count="1223">
    <xf numFmtId="0" fontId="0" fillId="0" borderId="0" xfId="0"/>
    <xf numFmtId="0" fontId="1" fillId="0" borderId="0" xfId="0" applyFont="1" applyAlignment="1">
      <alignment horizontal="centerContinuous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7" fillId="0" borderId="0" xfId="0" applyFont="1"/>
    <xf numFmtId="0" fontId="0" fillId="0" borderId="1" xfId="0" applyBorder="1"/>
    <xf numFmtId="0" fontId="8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left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/>
    <xf numFmtId="0" fontId="4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/>
    </xf>
    <xf numFmtId="0" fontId="8" fillId="0" borderId="7" xfId="0" quotePrefix="1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/>
    <xf numFmtId="0" fontId="9" fillId="0" borderId="7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0" xfId="0" applyFont="1" applyAlignment="1">
      <alignment vertical="center" wrapText="1"/>
    </xf>
    <xf numFmtId="0" fontId="19" fillId="0" borderId="0" xfId="0" applyFont="1"/>
    <xf numFmtId="0" fontId="4" fillId="0" borderId="8" xfId="0" applyFont="1" applyBorder="1" applyAlignment="1">
      <alignment horizontal="center" vertical="center"/>
    </xf>
    <xf numFmtId="0" fontId="2" fillId="0" borderId="0" xfId="0" applyFont="1" applyAlignment="1">
      <alignment wrapText="1"/>
    </xf>
    <xf numFmtId="0" fontId="21" fillId="0" borderId="0" xfId="0" applyFont="1"/>
    <xf numFmtId="0" fontId="22" fillId="0" borderId="0" xfId="0" applyFont="1"/>
    <xf numFmtId="0" fontId="10" fillId="2" borderId="9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quotePrefix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  <xf numFmtId="0" fontId="4" fillId="3" borderId="12" xfId="0" applyFont="1" applyFill="1" applyBorder="1" applyAlignment="1">
      <alignment horizontal="center"/>
    </xf>
    <xf numFmtId="0" fontId="10" fillId="3" borderId="13" xfId="0" applyFont="1" applyFill="1" applyBorder="1" applyAlignment="1">
      <alignment horizontal="center"/>
    </xf>
    <xf numFmtId="0" fontId="10" fillId="3" borderId="14" xfId="0" applyFont="1" applyFill="1" applyBorder="1" applyAlignment="1">
      <alignment horizontal="center"/>
    </xf>
    <xf numFmtId="0" fontId="10" fillId="3" borderId="2" xfId="0" applyFont="1" applyFill="1" applyBorder="1" applyAlignment="1">
      <alignment horizontal="center"/>
    </xf>
    <xf numFmtId="0" fontId="10" fillId="3" borderId="15" xfId="0" applyFont="1" applyFill="1" applyBorder="1" applyAlignment="1">
      <alignment horizontal="center"/>
    </xf>
    <xf numFmtId="0" fontId="8" fillId="3" borderId="7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/>
    </xf>
    <xf numFmtId="0" fontId="8" fillId="4" borderId="7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4" borderId="1" xfId="0" quotePrefix="1" applyFont="1" applyFill="1" applyBorder="1" applyAlignment="1">
      <alignment horizontal="center" vertical="center"/>
    </xf>
    <xf numFmtId="0" fontId="4" fillId="4" borderId="16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/>
    </xf>
    <xf numFmtId="0" fontId="4" fillId="7" borderId="17" xfId="0" applyFont="1" applyFill="1" applyBorder="1" applyAlignment="1">
      <alignment horizontal="center"/>
    </xf>
    <xf numFmtId="0" fontId="4" fillId="7" borderId="18" xfId="0" applyFont="1" applyFill="1" applyBorder="1" applyAlignment="1">
      <alignment horizontal="center"/>
    </xf>
    <xf numFmtId="0" fontId="4" fillId="7" borderId="19" xfId="0" applyFont="1" applyFill="1" applyBorder="1" applyAlignment="1">
      <alignment horizontal="center"/>
    </xf>
    <xf numFmtId="0" fontId="4" fillId="7" borderId="0" xfId="0" applyFont="1" applyFill="1" applyAlignment="1">
      <alignment horizontal="center"/>
    </xf>
    <xf numFmtId="0" fontId="4" fillId="7" borderId="1" xfId="0" applyFont="1" applyFill="1" applyBorder="1" applyAlignment="1">
      <alignment horizontal="center" vertical="center"/>
    </xf>
    <xf numFmtId="0" fontId="9" fillId="7" borderId="1" xfId="0" applyFont="1" applyFill="1" applyBorder="1" applyAlignment="1">
      <alignment horizontal="center" vertical="center"/>
    </xf>
    <xf numFmtId="0" fontId="4" fillId="7" borderId="1" xfId="0" applyFont="1" applyFill="1" applyBorder="1"/>
    <xf numFmtId="16" fontId="4" fillId="7" borderId="1" xfId="0" applyNumberFormat="1" applyFont="1" applyFill="1" applyBorder="1" applyAlignment="1">
      <alignment horizontal="center" vertical="center"/>
    </xf>
    <xf numFmtId="0" fontId="8" fillId="7" borderId="1" xfId="0" quotePrefix="1" applyFont="1" applyFill="1" applyBorder="1" applyAlignment="1">
      <alignment horizontal="center"/>
    </xf>
    <xf numFmtId="0" fontId="8" fillId="7" borderId="1" xfId="0" applyFont="1" applyFill="1" applyBorder="1" applyAlignment="1">
      <alignment horizontal="center" vertical="center"/>
    </xf>
    <xf numFmtId="0" fontId="4" fillId="3" borderId="1" xfId="0" quotePrefix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/>
    </xf>
    <xf numFmtId="0" fontId="4" fillId="8" borderId="20" xfId="0" applyFont="1" applyFill="1" applyBorder="1" applyAlignment="1">
      <alignment horizontal="center"/>
    </xf>
    <xf numFmtId="0" fontId="4" fillId="8" borderId="21" xfId="0" applyFont="1" applyFill="1" applyBorder="1" applyAlignment="1">
      <alignment horizontal="center"/>
    </xf>
    <xf numFmtId="0" fontId="10" fillId="8" borderId="22" xfId="0" applyFont="1" applyFill="1" applyBorder="1" applyAlignment="1">
      <alignment horizontal="center"/>
    </xf>
    <xf numFmtId="0" fontId="10" fillId="8" borderId="23" xfId="0" applyFont="1" applyFill="1" applyBorder="1" applyAlignment="1">
      <alignment horizontal="center"/>
    </xf>
    <xf numFmtId="0" fontId="4" fillId="8" borderId="1" xfId="0" quotePrefix="1" applyFont="1" applyFill="1" applyBorder="1" applyAlignment="1">
      <alignment horizontal="center" vertical="center"/>
    </xf>
    <xf numFmtId="0" fontId="8" fillId="8" borderId="7" xfId="0" applyFont="1" applyFill="1" applyBorder="1" applyAlignment="1">
      <alignment horizontal="center" vertical="center"/>
    </xf>
    <xf numFmtId="0" fontId="9" fillId="8" borderId="1" xfId="0" applyFont="1" applyFill="1" applyBorder="1" applyAlignment="1">
      <alignment horizontal="center" vertical="center"/>
    </xf>
    <xf numFmtId="0" fontId="8" fillId="8" borderId="1" xfId="0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center"/>
    </xf>
    <xf numFmtId="0" fontId="4" fillId="0" borderId="1" xfId="0" quotePrefix="1" applyFont="1" applyBorder="1" applyAlignment="1">
      <alignment horizontal="center" vertical="center"/>
    </xf>
    <xf numFmtId="0" fontId="4" fillId="6" borderId="1" xfId="0" quotePrefix="1" applyFont="1" applyFill="1" applyBorder="1" applyAlignment="1">
      <alignment horizontal="center" vertical="center"/>
    </xf>
    <xf numFmtId="0" fontId="4" fillId="5" borderId="1" xfId="0" quotePrefix="1" applyFont="1" applyFill="1" applyBorder="1" applyAlignment="1">
      <alignment horizontal="center" vertical="center"/>
    </xf>
    <xf numFmtId="0" fontId="8" fillId="2" borderId="1" xfId="0" quotePrefix="1" applyFont="1" applyFill="1" applyBorder="1" applyAlignment="1">
      <alignment horizontal="center" vertical="center"/>
    </xf>
    <xf numFmtId="0" fontId="8" fillId="3" borderId="1" xfId="0" quotePrefix="1" applyFont="1" applyFill="1" applyBorder="1" applyAlignment="1">
      <alignment horizontal="center" vertical="center"/>
    </xf>
    <xf numFmtId="0" fontId="8" fillId="4" borderId="1" xfId="0" quotePrefix="1" applyFont="1" applyFill="1" applyBorder="1" applyAlignment="1">
      <alignment horizontal="center" vertical="center"/>
    </xf>
    <xf numFmtId="0" fontId="8" fillId="0" borderId="7" xfId="0" quotePrefix="1" applyFont="1" applyBorder="1" applyAlignment="1">
      <alignment horizontal="center" vertical="center"/>
    </xf>
    <xf numFmtId="0" fontId="8" fillId="0" borderId="1" xfId="0" quotePrefix="1" applyFont="1" applyBorder="1" applyAlignment="1">
      <alignment horizontal="center" vertical="center"/>
    </xf>
    <xf numFmtId="0" fontId="8" fillId="5" borderId="1" xfId="0" quotePrefix="1" applyFont="1" applyFill="1" applyBorder="1" applyAlignment="1">
      <alignment horizontal="center" vertical="center"/>
    </xf>
    <xf numFmtId="0" fontId="8" fillId="8" borderId="1" xfId="0" quotePrefix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8" fillId="7" borderId="1" xfId="0" quotePrefix="1" applyFont="1" applyFill="1" applyBorder="1" applyAlignment="1">
      <alignment horizontal="center" vertical="center"/>
    </xf>
    <xf numFmtId="0" fontId="4" fillId="7" borderId="1" xfId="0" quotePrefix="1" applyFont="1" applyFill="1" applyBorder="1" applyAlignment="1">
      <alignment horizontal="center" vertical="center"/>
    </xf>
    <xf numFmtId="0" fontId="24" fillId="2" borderId="1" xfId="0" quotePrefix="1" applyFont="1" applyFill="1" applyBorder="1" applyAlignment="1">
      <alignment horizontal="center" vertical="center"/>
    </xf>
    <xf numFmtId="0" fontId="24" fillId="3" borderId="1" xfId="0" applyFont="1" applyFill="1" applyBorder="1" applyAlignment="1">
      <alignment horizontal="center" vertical="center"/>
    </xf>
    <xf numFmtId="0" fontId="26" fillId="4" borderId="1" xfId="0" applyFont="1" applyFill="1" applyBorder="1" applyAlignment="1">
      <alignment horizontal="center" vertical="center"/>
    </xf>
    <xf numFmtId="0" fontId="26" fillId="6" borderId="7" xfId="0" applyFont="1" applyFill="1" applyBorder="1" applyAlignment="1">
      <alignment horizontal="center" vertical="center"/>
    </xf>
    <xf numFmtId="0" fontId="4" fillId="9" borderId="1" xfId="0" applyFont="1" applyFill="1" applyBorder="1" applyAlignment="1">
      <alignment horizontal="center" vertical="center"/>
    </xf>
    <xf numFmtId="0" fontId="24" fillId="4" borderId="1" xfId="0" applyFont="1" applyFill="1" applyBorder="1" applyAlignment="1">
      <alignment horizontal="center" vertical="center"/>
    </xf>
    <xf numFmtId="0" fontId="4" fillId="4" borderId="24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6" borderId="1" xfId="0" applyFont="1" applyFill="1" applyBorder="1" applyAlignment="1">
      <alignment horizontal="center" vertical="center"/>
    </xf>
    <xf numFmtId="0" fontId="4" fillId="0" borderId="25" xfId="0" applyFont="1" applyBorder="1" applyAlignment="1">
      <alignment horizontal="center" vertical="center" wrapText="1"/>
    </xf>
    <xf numFmtId="0" fontId="4" fillId="7" borderId="26" xfId="0" applyFont="1" applyFill="1" applyBorder="1" applyAlignment="1">
      <alignment horizontal="center"/>
    </xf>
    <xf numFmtId="0" fontId="4" fillId="7" borderId="10" xfId="0" applyFont="1" applyFill="1" applyBorder="1" applyAlignment="1">
      <alignment horizontal="center"/>
    </xf>
    <xf numFmtId="0" fontId="4" fillId="7" borderId="27" xfId="0" applyFont="1" applyFill="1" applyBorder="1" applyAlignment="1">
      <alignment horizontal="center"/>
    </xf>
    <xf numFmtId="0" fontId="4" fillId="7" borderId="28" xfId="0" applyFont="1" applyFill="1" applyBorder="1" applyAlignment="1">
      <alignment horizontal="center"/>
    </xf>
    <xf numFmtId="0" fontId="4" fillId="6" borderId="29" xfId="0" applyFont="1" applyFill="1" applyBorder="1" applyAlignment="1">
      <alignment horizontal="center" vertical="center" wrapText="1"/>
    </xf>
    <xf numFmtId="1" fontId="8" fillId="2" borderId="27" xfId="0" applyNumberFormat="1" applyFont="1" applyFill="1" applyBorder="1" applyAlignment="1">
      <alignment horizontal="center"/>
    </xf>
    <xf numFmtId="1" fontId="8" fillId="3" borderId="27" xfId="0" applyNumberFormat="1" applyFont="1" applyFill="1" applyBorder="1" applyAlignment="1">
      <alignment horizontal="center"/>
    </xf>
    <xf numFmtId="1" fontId="8" fillId="4" borderId="8" xfId="0" applyNumberFormat="1" applyFont="1" applyFill="1" applyBorder="1" applyAlignment="1">
      <alignment horizontal="center"/>
    </xf>
    <xf numFmtId="0" fontId="8" fillId="6" borderId="7" xfId="0" quotePrefix="1" applyFont="1" applyFill="1" applyBorder="1" applyAlignment="1">
      <alignment horizontal="center"/>
    </xf>
    <xf numFmtId="0" fontId="8" fillId="5" borderId="7" xfId="0" quotePrefix="1" applyFont="1" applyFill="1" applyBorder="1" applyAlignment="1">
      <alignment horizontal="center"/>
    </xf>
    <xf numFmtId="0" fontId="8" fillId="8" borderId="7" xfId="0" quotePrefix="1" applyFont="1" applyFill="1" applyBorder="1" applyAlignment="1">
      <alignment horizontal="center"/>
    </xf>
    <xf numFmtId="0" fontId="8" fillId="2" borderId="7" xfId="0" quotePrefix="1" applyFont="1" applyFill="1" applyBorder="1" applyAlignment="1">
      <alignment horizontal="center"/>
    </xf>
    <xf numFmtId="0" fontId="8" fillId="3" borderId="7" xfId="0" quotePrefix="1" applyFont="1" applyFill="1" applyBorder="1" applyAlignment="1">
      <alignment horizontal="center"/>
    </xf>
    <xf numFmtId="0" fontId="8" fillId="4" borderId="7" xfId="0" quotePrefix="1" applyFont="1" applyFill="1" applyBorder="1" applyAlignment="1">
      <alignment horizontal="center"/>
    </xf>
    <xf numFmtId="0" fontId="8" fillId="7" borderId="7" xfId="0" quotePrefix="1" applyFont="1" applyFill="1" applyBorder="1" applyAlignment="1">
      <alignment horizontal="center"/>
    </xf>
    <xf numFmtId="0" fontId="4" fillId="0" borderId="30" xfId="0" applyFont="1" applyBorder="1" applyAlignment="1">
      <alignment horizontal="center" vertical="center"/>
    </xf>
    <xf numFmtId="0" fontId="4" fillId="0" borderId="30" xfId="0" applyFont="1" applyBorder="1" applyAlignment="1">
      <alignment horizontal="left" vertical="center" wrapText="1"/>
    </xf>
    <xf numFmtId="0" fontId="8" fillId="3" borderId="24" xfId="0" quotePrefix="1" applyFont="1" applyFill="1" applyBorder="1" applyAlignment="1">
      <alignment horizontal="center" vertical="center"/>
    </xf>
    <xf numFmtId="0" fontId="8" fillId="4" borderId="24" xfId="0" quotePrefix="1" applyFont="1" applyFill="1" applyBorder="1" applyAlignment="1">
      <alignment horizontal="center" vertical="center"/>
    </xf>
    <xf numFmtId="0" fontId="4" fillId="4" borderId="24" xfId="0" applyFont="1" applyFill="1" applyBorder="1" applyAlignment="1">
      <alignment horizontal="center" vertical="center"/>
    </xf>
    <xf numFmtId="0" fontId="4" fillId="4" borderId="31" xfId="0" applyFont="1" applyFill="1" applyBorder="1" applyAlignment="1">
      <alignment horizontal="center" vertical="center"/>
    </xf>
    <xf numFmtId="0" fontId="4" fillId="7" borderId="32" xfId="0" quotePrefix="1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8" borderId="24" xfId="0" applyFont="1" applyFill="1" applyBorder="1" applyAlignment="1">
      <alignment horizontal="center" vertical="center"/>
    </xf>
    <xf numFmtId="0" fontId="4" fillId="3" borderId="24" xfId="0" applyFont="1" applyFill="1" applyBorder="1" applyAlignment="1">
      <alignment horizontal="center" vertical="center"/>
    </xf>
    <xf numFmtId="0" fontId="4" fillId="7" borderId="8" xfId="0" applyFont="1" applyFill="1" applyBorder="1" applyAlignment="1">
      <alignment horizontal="center" vertical="center"/>
    </xf>
    <xf numFmtId="0" fontId="4" fillId="6" borderId="8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4" fillId="8" borderId="8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2" fillId="4" borderId="33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0" fontId="4" fillId="0" borderId="30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/>
    </xf>
    <xf numFmtId="0" fontId="8" fillId="0" borderId="36" xfId="0" applyFont="1" applyBorder="1" applyAlignment="1">
      <alignment horizontal="center" vertical="center"/>
    </xf>
    <xf numFmtId="0" fontId="8" fillId="4" borderId="33" xfId="0" applyFont="1" applyFill="1" applyBorder="1" applyAlignment="1">
      <alignment horizontal="center" vertical="center"/>
    </xf>
    <xf numFmtId="0" fontId="26" fillId="4" borderId="33" xfId="0" applyFont="1" applyFill="1" applyBorder="1" applyAlignment="1">
      <alignment horizontal="center" vertical="center"/>
    </xf>
    <xf numFmtId="0" fontId="8" fillId="6" borderId="8" xfId="0" applyFont="1" applyFill="1" applyBorder="1" applyAlignment="1">
      <alignment horizontal="center" vertical="center"/>
    </xf>
    <xf numFmtId="0" fontId="8" fillId="5" borderId="8" xfId="0" applyFont="1" applyFill="1" applyBorder="1" applyAlignment="1">
      <alignment horizontal="center" vertical="center"/>
    </xf>
    <xf numFmtId="0" fontId="4" fillId="0" borderId="33" xfId="0" quotePrefix="1" applyFont="1" applyBorder="1" applyAlignment="1">
      <alignment horizontal="center" vertical="center"/>
    </xf>
    <xf numFmtId="0" fontId="8" fillId="2" borderId="31" xfId="0" quotePrefix="1" applyFont="1" applyFill="1" applyBorder="1" applyAlignment="1">
      <alignment horizontal="center" vertical="center"/>
    </xf>
    <xf numFmtId="0" fontId="4" fillId="2" borderId="32" xfId="0" quotePrefix="1" applyFont="1" applyFill="1" applyBorder="1" applyAlignment="1">
      <alignment horizontal="center" vertical="center"/>
    </xf>
    <xf numFmtId="0" fontId="8" fillId="2" borderId="33" xfId="0" quotePrefix="1" applyFont="1" applyFill="1" applyBorder="1" applyAlignment="1">
      <alignment horizontal="center" vertical="center"/>
    </xf>
    <xf numFmtId="0" fontId="8" fillId="3" borderId="37" xfId="0" quotePrefix="1" applyFont="1" applyFill="1" applyBorder="1" applyAlignment="1">
      <alignment horizontal="center" vertical="center"/>
    </xf>
    <xf numFmtId="0" fontId="8" fillId="3" borderId="32" xfId="0" quotePrefix="1" applyFont="1" applyFill="1" applyBorder="1" applyAlignment="1">
      <alignment horizontal="center" vertical="center"/>
    </xf>
    <xf numFmtId="0" fontId="4" fillId="7" borderId="33" xfId="0" quotePrefix="1" applyFont="1" applyFill="1" applyBorder="1" applyAlignment="1">
      <alignment horizontal="center" vertical="center"/>
    </xf>
    <xf numFmtId="0" fontId="4" fillId="7" borderId="32" xfId="0" applyFont="1" applyFill="1" applyBorder="1" applyAlignment="1">
      <alignment horizontal="center" vertical="center"/>
    </xf>
    <xf numFmtId="0" fontId="4" fillId="7" borderId="33" xfId="0" applyFont="1" applyFill="1" applyBorder="1" applyAlignment="1">
      <alignment horizontal="center" vertical="center"/>
    </xf>
    <xf numFmtId="0" fontId="4" fillId="7" borderId="33" xfId="0" applyFont="1" applyFill="1" applyBorder="1"/>
    <xf numFmtId="16" fontId="4" fillId="7" borderId="33" xfId="0" applyNumberFormat="1" applyFont="1" applyFill="1" applyBorder="1" applyAlignment="1">
      <alignment horizontal="center" vertical="center"/>
    </xf>
    <xf numFmtId="0" fontId="4" fillId="7" borderId="38" xfId="0" applyFont="1" applyFill="1" applyBorder="1" applyAlignment="1">
      <alignment horizontal="center" vertical="center"/>
    </xf>
    <xf numFmtId="0" fontId="4" fillId="7" borderId="34" xfId="0" applyFont="1" applyFill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8" borderId="37" xfId="0" applyFont="1" applyFill="1" applyBorder="1" applyAlignment="1">
      <alignment horizontal="center" vertical="center"/>
    </xf>
    <xf numFmtId="0" fontId="4" fillId="8" borderId="31" xfId="0" applyFont="1" applyFill="1" applyBorder="1" applyAlignment="1">
      <alignment horizontal="center" vertical="center"/>
    </xf>
    <xf numFmtId="0" fontId="4" fillId="8" borderId="32" xfId="0" applyFont="1" applyFill="1" applyBorder="1" applyAlignment="1">
      <alignment horizontal="center" vertical="center"/>
    </xf>
    <xf numFmtId="0" fontId="4" fillId="8" borderId="33" xfId="0" applyFont="1" applyFill="1" applyBorder="1" applyAlignment="1">
      <alignment horizontal="center" vertical="center"/>
    </xf>
    <xf numFmtId="0" fontId="4" fillId="8" borderId="38" xfId="0" applyFont="1" applyFill="1" applyBorder="1" applyAlignment="1">
      <alignment horizontal="center" vertical="center"/>
    </xf>
    <xf numFmtId="0" fontId="4" fillId="8" borderId="34" xfId="0" applyFont="1" applyFill="1" applyBorder="1" applyAlignment="1">
      <alignment horizontal="center" vertical="center"/>
    </xf>
    <xf numFmtId="0" fontId="4" fillId="2" borderId="32" xfId="0" applyFont="1" applyFill="1" applyBorder="1" applyAlignment="1">
      <alignment horizontal="center" vertical="center"/>
    </xf>
    <xf numFmtId="0" fontId="4" fillId="2" borderId="33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  <xf numFmtId="0" fontId="4" fillId="3" borderId="31" xfId="0" applyFont="1" applyFill="1" applyBorder="1" applyAlignment="1">
      <alignment horizontal="center" vertical="center"/>
    </xf>
    <xf numFmtId="0" fontId="4" fillId="3" borderId="32" xfId="0" applyFont="1" applyFill="1" applyBorder="1" applyAlignment="1">
      <alignment horizontal="center" vertical="center"/>
    </xf>
    <xf numFmtId="0" fontId="4" fillId="3" borderId="33" xfId="0" applyFont="1" applyFill="1" applyBorder="1" applyAlignment="1">
      <alignment horizontal="center" vertical="center"/>
    </xf>
    <xf numFmtId="0" fontId="4" fillId="3" borderId="38" xfId="0" applyFont="1" applyFill="1" applyBorder="1" applyAlignment="1">
      <alignment horizontal="center" vertical="center"/>
    </xf>
    <xf numFmtId="0" fontId="4" fillId="3" borderId="34" xfId="0" applyFont="1" applyFill="1" applyBorder="1" applyAlignment="1">
      <alignment horizontal="center" vertical="center"/>
    </xf>
    <xf numFmtId="0" fontId="2" fillId="8" borderId="32" xfId="0" applyFont="1" applyFill="1" applyBorder="1" applyAlignment="1">
      <alignment horizontal="center" vertical="center"/>
    </xf>
    <xf numFmtId="0" fontId="2" fillId="8" borderId="33" xfId="0" applyFont="1" applyFill="1" applyBorder="1" applyAlignment="1">
      <alignment horizontal="center" vertical="center"/>
    </xf>
    <xf numFmtId="0" fontId="2" fillId="8" borderId="8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0" fontId="2" fillId="3" borderId="32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4" fillId="4" borderId="37" xfId="0" applyFont="1" applyFill="1" applyBorder="1" applyAlignment="1">
      <alignment horizontal="center" vertical="center"/>
    </xf>
    <xf numFmtId="0" fontId="4" fillId="4" borderId="32" xfId="0" applyFont="1" applyFill="1" applyBorder="1" applyAlignment="1">
      <alignment horizontal="center" vertical="center"/>
    </xf>
    <xf numFmtId="0" fontId="2" fillId="4" borderId="32" xfId="0" applyFont="1" applyFill="1" applyBorder="1" applyAlignment="1">
      <alignment horizontal="center" vertical="center"/>
    </xf>
    <xf numFmtId="0" fontId="2" fillId="4" borderId="38" xfId="0" applyFont="1" applyFill="1" applyBorder="1" applyAlignment="1">
      <alignment horizontal="center" vertical="center"/>
    </xf>
    <xf numFmtId="0" fontId="2" fillId="4" borderId="34" xfId="0" applyFont="1" applyFill="1" applyBorder="1" applyAlignment="1">
      <alignment horizontal="center" vertical="center"/>
    </xf>
    <xf numFmtId="0" fontId="4" fillId="4" borderId="38" xfId="0" applyFont="1" applyFill="1" applyBorder="1" applyAlignment="1">
      <alignment horizontal="center" vertical="center"/>
    </xf>
    <xf numFmtId="0" fontId="8" fillId="7" borderId="32" xfId="0" applyFont="1" applyFill="1" applyBorder="1" applyAlignment="1">
      <alignment horizontal="center" vertical="center"/>
    </xf>
    <xf numFmtId="0" fontId="8" fillId="7" borderId="38" xfId="0" applyFont="1" applyFill="1" applyBorder="1" applyAlignment="1">
      <alignment horizontal="center" vertical="center"/>
    </xf>
    <xf numFmtId="0" fontId="8" fillId="7" borderId="8" xfId="0" applyFont="1" applyFill="1" applyBorder="1" applyAlignment="1">
      <alignment horizontal="center" vertical="center"/>
    </xf>
    <xf numFmtId="0" fontId="8" fillId="7" borderId="34" xfId="0" applyFont="1" applyFill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8" fillId="8" borderId="38" xfId="0" applyFont="1" applyFill="1" applyBorder="1" applyAlignment="1">
      <alignment horizontal="center" vertical="center"/>
    </xf>
    <xf numFmtId="0" fontId="8" fillId="8" borderId="34" xfId="0" applyFont="1" applyFill="1" applyBorder="1" applyAlignment="1">
      <alignment horizontal="center" vertical="center"/>
    </xf>
    <xf numFmtId="0" fontId="8" fillId="2" borderId="38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34" xfId="0" applyFont="1" applyFill="1" applyBorder="1" applyAlignment="1">
      <alignment horizontal="center" vertical="center"/>
    </xf>
    <xf numFmtId="0" fontId="8" fillId="3" borderId="32" xfId="0" applyFont="1" applyFill="1" applyBorder="1" applyAlignment="1">
      <alignment horizontal="center" vertical="center"/>
    </xf>
    <xf numFmtId="0" fontId="8" fillId="4" borderId="32" xfId="0" applyFont="1" applyFill="1" applyBorder="1" applyAlignment="1">
      <alignment horizontal="center" vertical="center"/>
    </xf>
    <xf numFmtId="0" fontId="23" fillId="4" borderId="38" xfId="0" applyFont="1" applyFill="1" applyBorder="1" applyAlignment="1">
      <alignment horizontal="center" vertical="center"/>
    </xf>
    <xf numFmtId="0" fontId="23" fillId="4" borderId="8" xfId="0" applyFont="1" applyFill="1" applyBorder="1" applyAlignment="1">
      <alignment horizontal="center" vertical="center"/>
    </xf>
    <xf numFmtId="0" fontId="9" fillId="7" borderId="32" xfId="0" applyFont="1" applyFill="1" applyBorder="1" applyAlignment="1">
      <alignment horizontal="center" vertical="center"/>
    </xf>
    <xf numFmtId="0" fontId="9" fillId="7" borderId="33" xfId="0" applyFont="1" applyFill="1" applyBorder="1" applyAlignment="1">
      <alignment horizontal="center" vertical="center"/>
    </xf>
    <xf numFmtId="0" fontId="8" fillId="7" borderId="32" xfId="0" quotePrefix="1" applyFont="1" applyFill="1" applyBorder="1" applyAlignment="1">
      <alignment horizontal="center"/>
    </xf>
    <xf numFmtId="0" fontId="8" fillId="7" borderId="33" xfId="0" quotePrefix="1" applyFont="1" applyFill="1" applyBorder="1" applyAlignment="1">
      <alignment horizontal="center" vertical="center"/>
    </xf>
    <xf numFmtId="0" fontId="8" fillId="7" borderId="33" xfId="0" applyFont="1" applyFill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9" fillId="0" borderId="32" xfId="0" applyFont="1" applyBorder="1" applyAlignment="1">
      <alignment horizontal="center" vertical="center"/>
    </xf>
    <xf numFmtId="164" fontId="9" fillId="0" borderId="33" xfId="0" applyNumberFormat="1" applyFont="1" applyBorder="1" applyAlignment="1">
      <alignment horizontal="center" vertical="center"/>
    </xf>
    <xf numFmtId="0" fontId="8" fillId="0" borderId="33" xfId="0" quotePrefix="1" applyFont="1" applyBorder="1" applyAlignment="1">
      <alignment horizontal="center" vertical="center"/>
    </xf>
    <xf numFmtId="0" fontId="8" fillId="0" borderId="32" xfId="0" quotePrefix="1" applyFont="1" applyBorder="1" applyAlignment="1">
      <alignment horizontal="center" vertical="center"/>
    </xf>
    <xf numFmtId="164" fontId="9" fillId="8" borderId="32" xfId="0" applyNumberFormat="1" applyFont="1" applyFill="1" applyBorder="1" applyAlignment="1">
      <alignment horizontal="center" vertical="center"/>
    </xf>
    <xf numFmtId="0" fontId="9" fillId="8" borderId="33" xfId="0" applyFont="1" applyFill="1" applyBorder="1" applyAlignment="1">
      <alignment horizontal="center" vertical="center"/>
    </xf>
    <xf numFmtId="0" fontId="8" fillId="8" borderId="32" xfId="0" applyFont="1" applyFill="1" applyBorder="1" applyAlignment="1">
      <alignment horizontal="center" vertical="center"/>
    </xf>
    <xf numFmtId="0" fontId="8" fillId="8" borderId="33" xfId="0" applyFont="1" applyFill="1" applyBorder="1" applyAlignment="1">
      <alignment horizontal="center" vertical="center"/>
    </xf>
    <xf numFmtId="0" fontId="8" fillId="8" borderId="32" xfId="0" quotePrefix="1" applyFont="1" applyFill="1" applyBorder="1" applyAlignment="1">
      <alignment horizontal="center" vertical="center"/>
    </xf>
    <xf numFmtId="0" fontId="8" fillId="8" borderId="33" xfId="0" quotePrefix="1" applyFont="1" applyFill="1" applyBorder="1" applyAlignment="1">
      <alignment horizontal="center" vertical="center"/>
    </xf>
    <xf numFmtId="0" fontId="9" fillId="3" borderId="32" xfId="0" applyFont="1" applyFill="1" applyBorder="1" applyAlignment="1">
      <alignment horizontal="center" vertical="center"/>
    </xf>
    <xf numFmtId="0" fontId="24" fillId="3" borderId="32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4" fillId="0" borderId="39" xfId="0" applyFont="1" applyBorder="1" applyAlignment="1">
      <alignment horizontal="center" vertical="center"/>
    </xf>
    <xf numFmtId="0" fontId="8" fillId="7" borderId="8" xfId="0" quotePrefix="1" applyFont="1" applyFill="1" applyBorder="1" applyAlignment="1">
      <alignment horizontal="center"/>
    </xf>
    <xf numFmtId="0" fontId="8" fillId="7" borderId="8" xfId="0" quotePrefix="1" applyFont="1" applyFill="1" applyBorder="1" applyAlignment="1">
      <alignment horizontal="center" vertical="center"/>
    </xf>
    <xf numFmtId="0" fontId="8" fillId="7" borderId="34" xfId="0" quotePrefix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1" fontId="8" fillId="2" borderId="28" xfId="0" applyNumberFormat="1" applyFont="1" applyFill="1" applyBorder="1" applyAlignment="1">
      <alignment horizontal="center"/>
    </xf>
    <xf numFmtId="1" fontId="8" fillId="4" borderId="34" xfId="0" applyNumberFormat="1" applyFont="1" applyFill="1" applyBorder="1" applyAlignment="1">
      <alignment horizontal="center"/>
    </xf>
    <xf numFmtId="0" fontId="8" fillId="3" borderId="39" xfId="0" applyFont="1" applyFill="1" applyBorder="1" applyAlignment="1">
      <alignment horizontal="center"/>
    </xf>
    <xf numFmtId="0" fontId="8" fillId="3" borderId="2" xfId="0" quotePrefix="1" applyFont="1" applyFill="1" applyBorder="1" applyAlignment="1">
      <alignment horizontal="center" vertical="center"/>
    </xf>
    <xf numFmtId="0" fontId="8" fillId="4" borderId="37" xfId="0" quotePrefix="1" applyFont="1" applyFill="1" applyBorder="1" applyAlignment="1">
      <alignment horizontal="center" vertical="center"/>
    </xf>
    <xf numFmtId="0" fontId="8" fillId="4" borderId="32" xfId="0" quotePrefix="1" applyFont="1" applyFill="1" applyBorder="1" applyAlignment="1">
      <alignment horizontal="center" vertical="center"/>
    </xf>
    <xf numFmtId="0" fontId="4" fillId="4" borderId="32" xfId="0" quotePrefix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9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9" fillId="4" borderId="32" xfId="0" applyFont="1" applyFill="1" applyBorder="1" applyAlignment="1">
      <alignment horizontal="center" vertical="center"/>
    </xf>
    <xf numFmtId="0" fontId="25" fillId="4" borderId="32" xfId="0" applyFont="1" applyFill="1" applyBorder="1" applyAlignment="1">
      <alignment horizontal="center" vertical="center"/>
    </xf>
    <xf numFmtId="1" fontId="8" fillId="6" borderId="1" xfId="0" applyNumberFormat="1" applyFont="1" applyFill="1" applyBorder="1" applyAlignment="1">
      <alignment horizontal="center" vertical="center"/>
    </xf>
    <xf numFmtId="1" fontId="11" fillId="2" borderId="1" xfId="0" applyNumberFormat="1" applyFont="1" applyFill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center" wrapText="1"/>
    </xf>
    <xf numFmtId="0" fontId="8" fillId="0" borderId="10" xfId="0" quotePrefix="1" applyFont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/>
    </xf>
    <xf numFmtId="0" fontId="8" fillId="4" borderId="7" xfId="0" applyFont="1" applyFill="1" applyBorder="1"/>
    <xf numFmtId="0" fontId="8" fillId="5" borderId="4" xfId="0" quotePrefix="1" applyFont="1" applyFill="1" applyBorder="1" applyAlignment="1">
      <alignment horizontal="center"/>
    </xf>
    <xf numFmtId="0" fontId="8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/>
    </xf>
    <xf numFmtId="0" fontId="8" fillId="0" borderId="4" xfId="0" quotePrefix="1" applyFont="1" applyBorder="1" applyAlignment="1">
      <alignment horizontal="center"/>
    </xf>
    <xf numFmtId="0" fontId="8" fillId="2" borderId="4" xfId="0" quotePrefix="1" applyFont="1" applyFill="1" applyBorder="1" applyAlignment="1">
      <alignment horizontal="center"/>
    </xf>
    <xf numFmtId="0" fontId="8" fillId="3" borderId="4" xfId="0" quotePrefix="1" applyFont="1" applyFill="1" applyBorder="1" applyAlignment="1">
      <alignment horizontal="center"/>
    </xf>
    <xf numFmtId="0" fontId="8" fillId="3" borderId="3" xfId="0" quotePrefix="1" applyFont="1" applyFill="1" applyBorder="1" applyAlignment="1">
      <alignment horizontal="center"/>
    </xf>
    <xf numFmtId="0" fontId="8" fillId="4" borderId="4" xfId="0" quotePrefix="1" applyFont="1" applyFill="1" applyBorder="1" applyAlignment="1">
      <alignment horizontal="center"/>
    </xf>
    <xf numFmtId="0" fontId="4" fillId="4" borderId="4" xfId="0" applyFont="1" applyFill="1" applyBorder="1"/>
    <xf numFmtId="0" fontId="8" fillId="10" borderId="1" xfId="0" applyFont="1" applyFill="1" applyBorder="1" applyAlignment="1">
      <alignment horizontal="center" vertical="center"/>
    </xf>
    <xf numFmtId="0" fontId="4" fillId="0" borderId="1" xfId="0" applyFont="1" applyBorder="1"/>
    <xf numFmtId="0" fontId="8" fillId="9" borderId="1" xfId="0" quotePrefix="1" applyFont="1" applyFill="1" applyBorder="1" applyAlignment="1">
      <alignment horizontal="center"/>
    </xf>
    <xf numFmtId="0" fontId="8" fillId="6" borderId="1" xfId="0" quotePrefix="1" applyFont="1" applyFill="1" applyBorder="1" applyAlignment="1">
      <alignment horizontal="center" vertical="center"/>
    </xf>
    <xf numFmtId="1" fontId="8" fillId="2" borderId="1" xfId="0" quotePrefix="1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wrapText="1"/>
    </xf>
    <xf numFmtId="0" fontId="8" fillId="9" borderId="1" xfId="0" quotePrefix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8" fillId="10" borderId="1" xfId="0" quotePrefix="1" applyFont="1" applyFill="1" applyBorder="1" applyAlignment="1">
      <alignment horizontal="center" vertical="center"/>
    </xf>
    <xf numFmtId="0" fontId="9" fillId="10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2" fillId="7" borderId="1" xfId="0" applyFont="1" applyFill="1" applyBorder="1"/>
    <xf numFmtId="0" fontId="2" fillId="7" borderId="1" xfId="0" applyFont="1" applyFill="1" applyBorder="1" applyAlignment="1">
      <alignment horizontal="center" vertical="center"/>
    </xf>
    <xf numFmtId="0" fontId="27" fillId="10" borderId="1" xfId="0" applyFont="1" applyFill="1" applyBorder="1" applyAlignment="1">
      <alignment horizontal="center" vertical="center"/>
    </xf>
    <xf numFmtId="0" fontId="8" fillId="9" borderId="1" xfId="0" applyFont="1" applyFill="1" applyBorder="1" applyAlignment="1">
      <alignment horizontal="center" vertical="center"/>
    </xf>
    <xf numFmtId="0" fontId="2" fillId="0" borderId="1" xfId="0" applyFont="1" applyBorder="1"/>
    <xf numFmtId="0" fontId="9" fillId="2" borderId="1" xfId="0" quotePrefix="1" applyFont="1" applyFill="1" applyBorder="1" applyAlignment="1">
      <alignment horizontal="center" vertical="center"/>
    </xf>
    <xf numFmtId="0" fontId="25" fillId="3" borderId="1" xfId="0" applyFont="1" applyFill="1" applyBorder="1" applyAlignment="1">
      <alignment horizontal="center" vertical="center"/>
    </xf>
    <xf numFmtId="0" fontId="25" fillId="4" borderId="1" xfId="0" applyFont="1" applyFill="1" applyBorder="1" applyAlignment="1">
      <alignment horizontal="center" vertical="center"/>
    </xf>
    <xf numFmtId="0" fontId="4" fillId="11" borderId="30" xfId="0" applyFont="1" applyFill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11" borderId="30" xfId="0" applyFont="1" applyFill="1" applyBorder="1" applyAlignment="1">
      <alignment horizontal="left" vertical="center" wrapText="1"/>
    </xf>
    <xf numFmtId="0" fontId="8" fillId="0" borderId="30" xfId="0" applyFont="1" applyBorder="1" applyAlignment="1">
      <alignment horizontal="left" vertical="center" wrapText="1"/>
    </xf>
    <xf numFmtId="0" fontId="9" fillId="0" borderId="30" xfId="0" applyFont="1" applyBorder="1" applyAlignment="1">
      <alignment horizontal="left" vertical="center" wrapText="1"/>
    </xf>
    <xf numFmtId="0" fontId="8" fillId="0" borderId="36" xfId="0" applyFont="1" applyBorder="1" applyAlignment="1">
      <alignment horizontal="left" vertical="center" wrapText="1"/>
    </xf>
    <xf numFmtId="0" fontId="4" fillId="0" borderId="32" xfId="0" applyFont="1" applyBorder="1"/>
    <xf numFmtId="0" fontId="4" fillId="0" borderId="33" xfId="0" applyFont="1" applyBorder="1"/>
    <xf numFmtId="0" fontId="4" fillId="0" borderId="32" xfId="0" applyFont="1" applyBorder="1" applyAlignment="1">
      <alignment wrapText="1"/>
    </xf>
    <xf numFmtId="0" fontId="4" fillId="0" borderId="33" xfId="0" applyFont="1" applyBorder="1" applyAlignment="1">
      <alignment wrapText="1"/>
    </xf>
    <xf numFmtId="0" fontId="2" fillId="7" borderId="32" xfId="0" applyFont="1" applyFill="1" applyBorder="1"/>
    <xf numFmtId="0" fontId="2" fillId="7" borderId="33" xfId="0" applyFont="1" applyFill="1" applyBorder="1"/>
    <xf numFmtId="0" fontId="4" fillId="8" borderId="42" xfId="0" quotePrefix="1" applyFont="1" applyFill="1" applyBorder="1" applyAlignment="1">
      <alignment horizontal="center" vertical="center"/>
    </xf>
    <xf numFmtId="0" fontId="8" fillId="8" borderId="42" xfId="0" quotePrefix="1" applyFont="1" applyFill="1" applyBorder="1" applyAlignment="1">
      <alignment horizontal="center" vertical="center"/>
    </xf>
    <xf numFmtId="0" fontId="8" fillId="8" borderId="42" xfId="0" applyFont="1" applyFill="1" applyBorder="1" applyAlignment="1">
      <alignment horizontal="center" vertical="center"/>
    </xf>
    <xf numFmtId="0" fontId="4" fillId="8" borderId="42" xfId="0" applyFont="1" applyFill="1" applyBorder="1" applyAlignment="1">
      <alignment horizontal="center" vertical="center"/>
    </xf>
    <xf numFmtId="0" fontId="2" fillId="8" borderId="42" xfId="0" applyFont="1" applyFill="1" applyBorder="1" applyAlignment="1">
      <alignment horizontal="center" vertical="center"/>
    </xf>
    <xf numFmtId="0" fontId="4" fillId="0" borderId="32" xfId="0" quotePrefix="1" applyFont="1" applyBorder="1" applyAlignment="1">
      <alignment horizontal="center" vertical="center"/>
    </xf>
    <xf numFmtId="0" fontId="8" fillId="9" borderId="32" xfId="0" quotePrefix="1" applyFont="1" applyFill="1" applyBorder="1" applyAlignment="1">
      <alignment horizontal="center"/>
    </xf>
    <xf numFmtId="0" fontId="8" fillId="9" borderId="32" xfId="0" quotePrefix="1" applyFont="1" applyFill="1" applyBorder="1" applyAlignment="1">
      <alignment horizontal="center" vertical="center"/>
    </xf>
    <xf numFmtId="0" fontId="8" fillId="10" borderId="32" xfId="0" applyFont="1" applyFill="1" applyBorder="1" applyAlignment="1">
      <alignment horizontal="center" vertical="center"/>
    </xf>
    <xf numFmtId="0" fontId="8" fillId="10" borderId="33" xfId="0" applyFont="1" applyFill="1" applyBorder="1" applyAlignment="1">
      <alignment horizontal="center" vertical="center"/>
    </xf>
    <xf numFmtId="0" fontId="8" fillId="10" borderId="32" xfId="0" quotePrefix="1" applyFont="1" applyFill="1" applyBorder="1" applyAlignment="1">
      <alignment horizontal="center" vertical="center"/>
    </xf>
    <xf numFmtId="0" fontId="8" fillId="10" borderId="33" xfId="0" quotePrefix="1" applyFont="1" applyFill="1" applyBorder="1" applyAlignment="1">
      <alignment horizontal="center" vertical="center"/>
    </xf>
    <xf numFmtId="0" fontId="9" fillId="10" borderId="32" xfId="0" applyFont="1" applyFill="1" applyBorder="1" applyAlignment="1">
      <alignment horizontal="center" vertical="center"/>
    </xf>
    <xf numFmtId="0" fontId="9" fillId="10" borderId="33" xfId="0" applyFont="1" applyFill="1" applyBorder="1" applyAlignment="1">
      <alignment horizontal="center" vertical="center"/>
    </xf>
    <xf numFmtId="0" fontId="27" fillId="10" borderId="32" xfId="0" applyFont="1" applyFill="1" applyBorder="1" applyAlignment="1">
      <alignment horizontal="center" vertical="center"/>
    </xf>
    <xf numFmtId="0" fontId="2" fillId="0" borderId="32" xfId="0" applyFont="1" applyBorder="1"/>
    <xf numFmtId="0" fontId="9" fillId="8" borderId="32" xfId="0" applyFont="1" applyFill="1" applyBorder="1" applyAlignment="1">
      <alignment horizontal="center" vertical="center"/>
    </xf>
    <xf numFmtId="0" fontId="4" fillId="8" borderId="2" xfId="0" quotePrefix="1" applyFont="1" applyFill="1" applyBorder="1" applyAlignment="1">
      <alignment horizontal="center" vertical="center"/>
    </xf>
    <xf numFmtId="0" fontId="8" fillId="8" borderId="2" xfId="0" quotePrefix="1" applyFont="1" applyFill="1" applyBorder="1" applyAlignment="1">
      <alignment horizontal="center" vertical="center"/>
    </xf>
    <xf numFmtId="0" fontId="8" fillId="8" borderId="2" xfId="0" applyFont="1" applyFill="1" applyBorder="1" applyAlignment="1">
      <alignment horizontal="center" vertical="center"/>
    </xf>
    <xf numFmtId="0" fontId="4" fillId="8" borderId="2" xfId="0" applyFont="1" applyFill="1" applyBorder="1" applyAlignment="1">
      <alignment horizontal="center" vertical="center"/>
    </xf>
    <xf numFmtId="0" fontId="2" fillId="8" borderId="2" xfId="0" applyFont="1" applyFill="1" applyBorder="1" applyAlignment="1">
      <alignment horizontal="center" vertical="center"/>
    </xf>
    <xf numFmtId="0" fontId="4" fillId="2" borderId="43" xfId="0" applyFont="1" applyFill="1" applyBorder="1" applyAlignment="1">
      <alignment horizontal="center" vertical="center"/>
    </xf>
    <xf numFmtId="0" fontId="4" fillId="2" borderId="4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8" fillId="2" borderId="32" xfId="0" quotePrefix="1" applyFont="1" applyFill="1" applyBorder="1" applyAlignment="1">
      <alignment horizontal="center" vertical="center"/>
    </xf>
    <xf numFmtId="0" fontId="8" fillId="2" borderId="32" xfId="0" applyFont="1" applyFill="1" applyBorder="1" applyAlignment="1">
      <alignment horizontal="center" vertical="center"/>
    </xf>
    <xf numFmtId="0" fontId="8" fillId="2" borderId="33" xfId="0" applyFont="1" applyFill="1" applyBorder="1" applyAlignment="1">
      <alignment horizontal="center" vertical="center"/>
    </xf>
    <xf numFmtId="0" fontId="9" fillId="2" borderId="32" xfId="0" applyFont="1" applyFill="1" applyBorder="1" applyAlignment="1">
      <alignment horizontal="center" vertical="center"/>
    </xf>
    <xf numFmtId="0" fontId="9" fillId="2" borderId="33" xfId="0" applyFont="1" applyFill="1" applyBorder="1" applyAlignment="1">
      <alignment horizontal="center" vertical="center"/>
    </xf>
    <xf numFmtId="0" fontId="24" fillId="2" borderId="32" xfId="0" applyFont="1" applyFill="1" applyBorder="1" applyAlignment="1">
      <alignment horizontal="center" vertical="center"/>
    </xf>
    <xf numFmtId="0" fontId="4" fillId="4" borderId="42" xfId="0" applyFont="1" applyFill="1" applyBorder="1" applyAlignment="1">
      <alignment horizontal="center" vertical="center"/>
    </xf>
    <xf numFmtId="0" fontId="9" fillId="4" borderId="42" xfId="0" applyFont="1" applyFill="1" applyBorder="1" applyAlignment="1">
      <alignment horizontal="center" vertical="center"/>
    </xf>
    <xf numFmtId="0" fontId="8" fillId="3" borderId="33" xfId="0" quotePrefix="1" applyFont="1" applyFill="1" applyBorder="1" applyAlignment="1">
      <alignment horizontal="center" vertical="center"/>
    </xf>
    <xf numFmtId="0" fontId="8" fillId="3" borderId="33" xfId="0" applyFont="1" applyFill="1" applyBorder="1" applyAlignment="1">
      <alignment horizontal="center" vertical="center"/>
    </xf>
    <xf numFmtId="0" fontId="2" fillId="3" borderId="33" xfId="0" applyFont="1" applyFill="1" applyBorder="1" applyAlignment="1">
      <alignment horizontal="center" vertical="center"/>
    </xf>
    <xf numFmtId="0" fontId="9" fillId="3" borderId="33" xfId="0" applyFont="1" applyFill="1" applyBorder="1" applyAlignment="1">
      <alignment horizontal="center" vertical="center"/>
    </xf>
    <xf numFmtId="0" fontId="25" fillId="3" borderId="33" xfId="0" applyFont="1" applyFill="1" applyBorder="1" applyAlignment="1">
      <alignment horizontal="center" vertical="center"/>
    </xf>
    <xf numFmtId="0" fontId="24" fillId="3" borderId="33" xfId="0" applyFont="1" applyFill="1" applyBorder="1" applyAlignment="1">
      <alignment horizontal="center" vertical="center"/>
    </xf>
    <xf numFmtId="0" fontId="4" fillId="2" borderId="45" xfId="0" applyFont="1" applyFill="1" applyBorder="1" applyAlignment="1">
      <alignment horizontal="center" vertical="center"/>
    </xf>
    <xf numFmtId="0" fontId="9" fillId="4" borderId="33" xfId="0" applyFont="1" applyFill="1" applyBorder="1" applyAlignment="1">
      <alignment horizontal="center" vertical="center"/>
    </xf>
    <xf numFmtId="0" fontId="4" fillId="3" borderId="42" xfId="0" applyFont="1" applyFill="1" applyBorder="1" applyAlignment="1">
      <alignment horizontal="center" vertical="center"/>
    </xf>
    <xf numFmtId="0" fontId="8" fillId="3" borderId="42" xfId="0" applyFont="1" applyFill="1" applyBorder="1" applyAlignment="1">
      <alignment horizontal="center" vertical="center"/>
    </xf>
    <xf numFmtId="0" fontId="8" fillId="3" borderId="42" xfId="0" quotePrefix="1" applyFont="1" applyFill="1" applyBorder="1" applyAlignment="1">
      <alignment horizontal="center" vertical="center"/>
    </xf>
    <xf numFmtId="0" fontId="2" fillId="3" borderId="42" xfId="0" applyFont="1" applyFill="1" applyBorder="1" applyAlignment="1">
      <alignment horizontal="center" vertical="center"/>
    </xf>
    <xf numFmtId="0" fontId="4" fillId="3" borderId="46" xfId="0" applyFont="1" applyFill="1" applyBorder="1" applyAlignment="1">
      <alignment horizontal="center" vertical="center"/>
    </xf>
    <xf numFmtId="0" fontId="8" fillId="3" borderId="47" xfId="0" applyFont="1" applyFill="1" applyBorder="1" applyAlignment="1">
      <alignment horizontal="center" vertical="center"/>
    </xf>
    <xf numFmtId="0" fontId="4" fillId="3" borderId="48" xfId="0" applyFont="1" applyFill="1" applyBorder="1" applyAlignment="1">
      <alignment horizontal="center" vertical="center"/>
    </xf>
    <xf numFmtId="0" fontId="8" fillId="3" borderId="49" xfId="0" quotePrefix="1" applyFont="1" applyFill="1" applyBorder="1" applyAlignment="1">
      <alignment horizontal="center"/>
    </xf>
    <xf numFmtId="0" fontId="4" fillId="3" borderId="42" xfId="0" quotePrefix="1" applyFont="1" applyFill="1" applyBorder="1" applyAlignment="1">
      <alignment horizontal="center" vertical="center"/>
    </xf>
    <xf numFmtId="0" fontId="24" fillId="2" borderId="33" xfId="0" applyFont="1" applyFill="1" applyBorder="1" applyAlignment="1">
      <alignment horizontal="center" vertical="center"/>
    </xf>
    <xf numFmtId="0" fontId="4" fillId="0" borderId="2" xfId="0" quotePrefix="1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1" fontId="8" fillId="8" borderId="20" xfId="0" applyNumberFormat="1" applyFont="1" applyFill="1" applyBorder="1" applyAlignment="1">
      <alignment horizontal="center"/>
    </xf>
    <xf numFmtId="1" fontId="8" fillId="8" borderId="50" xfId="0" applyNumberFormat="1" applyFont="1" applyFill="1" applyBorder="1" applyAlignment="1">
      <alignment horizontal="center"/>
    </xf>
    <xf numFmtId="0" fontId="8" fillId="8" borderId="24" xfId="0" quotePrefix="1" applyFont="1" applyFill="1" applyBorder="1" applyAlignment="1">
      <alignment horizontal="center"/>
    </xf>
    <xf numFmtId="0" fontId="4" fillId="0" borderId="15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5" borderId="51" xfId="0" applyFont="1" applyFill="1" applyBorder="1" applyAlignment="1">
      <alignment horizontal="center" vertical="center"/>
    </xf>
    <xf numFmtId="0" fontId="4" fillId="0" borderId="52" xfId="0" quotePrefix="1" applyFont="1" applyBorder="1" applyAlignment="1">
      <alignment horizontal="center" vertical="center"/>
    </xf>
    <xf numFmtId="0" fontId="8" fillId="3" borderId="31" xfId="0" quotePrefix="1" applyFont="1" applyFill="1" applyBorder="1" applyAlignment="1">
      <alignment horizontal="center" vertical="center"/>
    </xf>
    <xf numFmtId="0" fontId="8" fillId="4" borderId="13" xfId="0" quotePrefix="1" applyFont="1" applyFill="1" applyBorder="1" applyAlignment="1">
      <alignment horizontal="center" vertical="center"/>
    </xf>
    <xf numFmtId="0" fontId="8" fillId="4" borderId="13" xfId="0" applyFont="1" applyFill="1" applyBorder="1" applyAlignment="1">
      <alignment horizontal="center" vertical="center"/>
    </xf>
    <xf numFmtId="0" fontId="4" fillId="11" borderId="36" xfId="0" applyFont="1" applyFill="1" applyBorder="1" applyAlignment="1">
      <alignment horizontal="center" vertical="center" wrapText="1"/>
    </xf>
    <xf numFmtId="0" fontId="4" fillId="11" borderId="36" xfId="0" applyFont="1" applyFill="1" applyBorder="1" applyAlignment="1">
      <alignment horizontal="left" vertical="center" wrapText="1"/>
    </xf>
    <xf numFmtId="0" fontId="8" fillId="7" borderId="37" xfId="0" applyFont="1" applyFill="1" applyBorder="1" applyAlignment="1">
      <alignment horizontal="center" vertical="center"/>
    </xf>
    <xf numFmtId="0" fontId="8" fillId="7" borderId="24" xfId="0" applyFont="1" applyFill="1" applyBorder="1" applyAlignment="1">
      <alignment horizontal="center" vertical="center"/>
    </xf>
    <xf numFmtId="0" fontId="8" fillId="7" borderId="31" xfId="0" applyFont="1" applyFill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6" borderId="24" xfId="0" applyFont="1" applyFill="1" applyBorder="1" applyAlignment="1">
      <alignment horizontal="center" vertical="center"/>
    </xf>
    <xf numFmtId="0" fontId="8" fillId="5" borderId="24" xfId="0" applyFont="1" applyFill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8" borderId="37" xfId="0" quotePrefix="1" applyFont="1" applyFill="1" applyBorder="1" applyAlignment="1">
      <alignment horizontal="center" vertical="center"/>
    </xf>
    <xf numFmtId="0" fontId="8" fillId="8" borderId="24" xfId="0" quotePrefix="1" applyFont="1" applyFill="1" applyBorder="1" applyAlignment="1">
      <alignment horizontal="center" vertical="center"/>
    </xf>
    <xf numFmtId="0" fontId="8" fillId="8" borderId="31" xfId="0" quotePrefix="1" applyFont="1" applyFill="1" applyBorder="1" applyAlignment="1">
      <alignment horizontal="center" vertical="center"/>
    </xf>
    <xf numFmtId="0" fontId="8" fillId="2" borderId="37" xfId="0" quotePrefix="1" applyFont="1" applyFill="1" applyBorder="1" applyAlignment="1">
      <alignment horizontal="center" vertical="center"/>
    </xf>
    <xf numFmtId="0" fontId="8" fillId="2" borderId="24" xfId="0" quotePrefix="1" applyFont="1" applyFill="1" applyBorder="1" applyAlignment="1">
      <alignment horizontal="center" vertical="center"/>
    </xf>
    <xf numFmtId="0" fontId="8" fillId="4" borderId="22" xfId="0" quotePrefix="1" applyFont="1" applyFill="1" applyBorder="1" applyAlignment="1">
      <alignment horizontal="center" vertical="center"/>
    </xf>
    <xf numFmtId="0" fontId="8" fillId="3" borderId="34" xfId="0" applyFont="1" applyFill="1" applyBorder="1" applyAlignment="1">
      <alignment horizontal="center" vertical="center"/>
    </xf>
    <xf numFmtId="0" fontId="4" fillId="4" borderId="53" xfId="0" applyFont="1" applyFill="1" applyBorder="1" applyAlignment="1">
      <alignment horizontal="center" vertical="center"/>
    </xf>
    <xf numFmtId="0" fontId="8" fillId="0" borderId="54" xfId="0" quotePrefix="1" applyFont="1" applyBorder="1" applyAlignment="1">
      <alignment horizontal="center"/>
    </xf>
    <xf numFmtId="0" fontId="9" fillId="0" borderId="47" xfId="0" applyFont="1" applyBorder="1" applyAlignment="1">
      <alignment horizontal="center" vertical="center"/>
    </xf>
    <xf numFmtId="0" fontId="8" fillId="0" borderId="54" xfId="0" quotePrefix="1" applyFont="1" applyBorder="1" applyAlignment="1">
      <alignment horizontal="left" vertical="center" wrapText="1"/>
    </xf>
    <xf numFmtId="0" fontId="8" fillId="0" borderId="37" xfId="0" quotePrefix="1" applyFont="1" applyBorder="1" applyAlignment="1">
      <alignment horizontal="center"/>
    </xf>
    <xf numFmtId="0" fontId="8" fillId="0" borderId="24" xfId="0" quotePrefix="1" applyFont="1" applyBorder="1" applyAlignment="1">
      <alignment horizontal="center"/>
    </xf>
    <xf numFmtId="0" fontId="8" fillId="0" borderId="31" xfId="0" quotePrefix="1" applyFont="1" applyBorder="1" applyAlignment="1">
      <alignment horizontal="center"/>
    </xf>
    <xf numFmtId="0" fontId="8" fillId="6" borderId="24" xfId="0" quotePrefix="1" applyFont="1" applyFill="1" applyBorder="1" applyAlignment="1">
      <alignment horizontal="center" vertical="center"/>
    </xf>
    <xf numFmtId="0" fontId="8" fillId="0" borderId="24" xfId="0" quotePrefix="1" applyFont="1" applyBorder="1" applyAlignment="1">
      <alignment horizontal="center" vertical="center"/>
    </xf>
    <xf numFmtId="0" fontId="8" fillId="5" borderId="24" xfId="0" quotePrefix="1" applyFont="1" applyFill="1" applyBorder="1" applyAlignment="1">
      <alignment horizontal="center" vertical="center"/>
    </xf>
    <xf numFmtId="0" fontId="8" fillId="0" borderId="31" xfId="0" quotePrefix="1" applyFont="1" applyBorder="1" applyAlignment="1">
      <alignment horizontal="center" vertical="center"/>
    </xf>
    <xf numFmtId="0" fontId="8" fillId="0" borderId="55" xfId="0" applyFont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8" fillId="2" borderId="56" xfId="0" applyFont="1" applyFill="1" applyBorder="1" applyAlignment="1">
      <alignment horizontal="center" vertical="center"/>
    </xf>
    <xf numFmtId="0" fontId="25" fillId="3" borderId="32" xfId="0" applyFont="1" applyFill="1" applyBorder="1" applyAlignment="1">
      <alignment horizontal="center" vertical="center"/>
    </xf>
    <xf numFmtId="0" fontId="8" fillId="4" borderId="24" xfId="0" applyFont="1" applyFill="1" applyBorder="1" applyAlignment="1">
      <alignment horizontal="center" vertical="center"/>
    </xf>
    <xf numFmtId="0" fontId="8" fillId="4" borderId="31" xfId="0" applyFont="1" applyFill="1" applyBorder="1" applyAlignment="1">
      <alignment horizontal="center" vertical="center"/>
    </xf>
    <xf numFmtId="0" fontId="8" fillId="8" borderId="48" xfId="0" quotePrefix="1" applyFont="1" applyFill="1" applyBorder="1" applyAlignment="1">
      <alignment horizontal="center"/>
    </xf>
    <xf numFmtId="0" fontId="2" fillId="8" borderId="46" xfId="0" applyFont="1" applyFill="1" applyBorder="1" applyAlignment="1">
      <alignment horizontal="center" vertical="center"/>
    </xf>
    <xf numFmtId="0" fontId="8" fillId="8" borderId="35" xfId="0" quotePrefix="1" applyFont="1" applyFill="1" applyBorder="1" applyAlignment="1">
      <alignment horizontal="center"/>
    </xf>
    <xf numFmtId="0" fontId="2" fillId="8" borderId="39" xfId="0" applyFont="1" applyFill="1" applyBorder="1" applyAlignment="1">
      <alignment horizontal="center" vertical="center"/>
    </xf>
    <xf numFmtId="0" fontId="4" fillId="3" borderId="2" xfId="0" quotePrefix="1" applyFont="1" applyFill="1" applyBorder="1" applyAlignment="1">
      <alignment horizontal="center" vertical="center"/>
    </xf>
    <xf numFmtId="0" fontId="8" fillId="3" borderId="30" xfId="0" applyFont="1" applyFill="1" applyBorder="1" applyAlignment="1">
      <alignment horizontal="center" vertical="center"/>
    </xf>
    <xf numFmtId="0" fontId="8" fillId="3" borderId="30" xfId="0" applyFont="1" applyFill="1" applyBorder="1" applyAlignment="1">
      <alignment horizontal="left" vertical="center" wrapText="1"/>
    </xf>
    <xf numFmtId="0" fontId="8" fillId="3" borderId="30" xfId="0" applyFont="1" applyFill="1" applyBorder="1" applyAlignment="1">
      <alignment horizontal="center" vertical="center" wrapText="1"/>
    </xf>
    <xf numFmtId="0" fontId="4" fillId="3" borderId="30" xfId="0" applyFont="1" applyFill="1" applyBorder="1" applyAlignment="1">
      <alignment horizontal="center" vertical="center"/>
    </xf>
    <xf numFmtId="0" fontId="4" fillId="3" borderId="30" xfId="0" applyFont="1" applyFill="1" applyBorder="1" applyAlignment="1">
      <alignment horizontal="left" vertical="center" wrapText="1"/>
    </xf>
    <xf numFmtId="0" fontId="4" fillId="3" borderId="36" xfId="0" applyFont="1" applyFill="1" applyBorder="1" applyAlignment="1">
      <alignment horizontal="center" vertical="center"/>
    </xf>
    <xf numFmtId="0" fontId="4" fillId="3" borderId="25" xfId="0" applyFont="1" applyFill="1" applyBorder="1" applyAlignment="1">
      <alignment horizontal="center" vertical="center"/>
    </xf>
    <xf numFmtId="0" fontId="4" fillId="3" borderId="36" xfId="0" applyFont="1" applyFill="1" applyBorder="1" applyAlignment="1">
      <alignment horizontal="left" vertical="center" wrapText="1"/>
    </xf>
    <xf numFmtId="0" fontId="8" fillId="3" borderId="54" xfId="0" applyFont="1" applyFill="1" applyBorder="1" applyAlignment="1">
      <alignment horizontal="center" vertical="center"/>
    </xf>
    <xf numFmtId="0" fontId="8" fillId="3" borderId="54" xfId="0" applyFont="1" applyFill="1" applyBorder="1" applyAlignment="1">
      <alignment horizontal="left" vertical="center" wrapText="1"/>
    </xf>
    <xf numFmtId="0" fontId="4" fillId="3" borderId="30" xfId="0" applyFont="1" applyFill="1" applyBorder="1" applyAlignment="1">
      <alignment horizontal="center" vertical="center" wrapText="1"/>
    </xf>
    <xf numFmtId="0" fontId="12" fillId="0" borderId="30" xfId="0" applyFont="1" applyBorder="1" applyAlignment="1">
      <alignment horizontal="center" vertical="center" wrapText="1"/>
    </xf>
    <xf numFmtId="0" fontId="12" fillId="0" borderId="36" xfId="0" applyFont="1" applyBorder="1" applyAlignment="1">
      <alignment horizontal="center" vertical="center" wrapText="1"/>
    </xf>
    <xf numFmtId="0" fontId="12" fillId="0" borderId="32" xfId="0" applyFont="1" applyBorder="1" applyAlignment="1">
      <alignment horizontal="center" vertical="center" wrapText="1"/>
    </xf>
    <xf numFmtId="0" fontId="12" fillId="0" borderId="33" xfId="0" applyFont="1" applyBorder="1" applyAlignment="1">
      <alignment horizontal="center" vertical="center" wrapText="1"/>
    </xf>
    <xf numFmtId="0" fontId="12" fillId="0" borderId="38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34" xfId="0" applyFont="1" applyBorder="1" applyAlignment="1">
      <alignment horizontal="center" vertical="center" wrapText="1"/>
    </xf>
    <xf numFmtId="0" fontId="16" fillId="0" borderId="30" xfId="0" applyFont="1" applyBorder="1" applyAlignment="1">
      <alignment horizontal="center" vertical="center" wrapText="1"/>
    </xf>
    <xf numFmtId="0" fontId="16" fillId="0" borderId="36" xfId="0" applyFont="1" applyBorder="1" applyAlignment="1">
      <alignment horizontal="center" vertical="center" wrapText="1"/>
    </xf>
    <xf numFmtId="0" fontId="12" fillId="0" borderId="52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2" fillId="0" borderId="55" xfId="0" applyFont="1" applyBorder="1" applyAlignment="1">
      <alignment horizontal="center" vertical="center" wrapText="1"/>
    </xf>
    <xf numFmtId="0" fontId="18" fillId="0" borderId="0" xfId="0" applyFont="1"/>
    <xf numFmtId="0" fontId="33" fillId="0" borderId="0" xfId="0" applyFont="1" applyAlignment="1">
      <alignment horizontal="center"/>
    </xf>
    <xf numFmtId="0" fontId="34" fillId="0" borderId="0" xfId="0" applyFont="1" applyAlignment="1">
      <alignment horizontal="center"/>
    </xf>
    <xf numFmtId="0" fontId="35" fillId="0" borderId="0" xfId="0" applyFont="1" applyAlignment="1">
      <alignment horizontal="center"/>
    </xf>
    <xf numFmtId="0" fontId="36" fillId="0" borderId="0" xfId="0" applyFont="1" applyAlignment="1">
      <alignment horizontal="center"/>
    </xf>
    <xf numFmtId="0" fontId="37" fillId="0" borderId="0" xfId="0" applyFont="1" applyAlignment="1">
      <alignment horizontal="center"/>
    </xf>
    <xf numFmtId="0" fontId="38" fillId="0" borderId="0" xfId="0" applyFont="1" applyAlignment="1">
      <alignment horizontal="center"/>
    </xf>
    <xf numFmtId="0" fontId="39" fillId="0" borderId="0" xfId="0" applyFont="1" applyAlignment="1">
      <alignment horizontal="center"/>
    </xf>
    <xf numFmtId="0" fontId="40" fillId="0" borderId="0" xfId="0" applyFont="1" applyAlignment="1">
      <alignment horizontal="center"/>
    </xf>
    <xf numFmtId="0" fontId="36" fillId="0" borderId="0" xfId="0" applyFont="1" applyAlignment="1">
      <alignment horizontal="left"/>
    </xf>
    <xf numFmtId="0" fontId="41" fillId="0" borderId="0" xfId="0" applyFont="1" applyAlignment="1">
      <alignment horizontal="center"/>
    </xf>
    <xf numFmtId="0" fontId="41" fillId="0" borderId="0" xfId="0" applyFont="1" applyAlignment="1">
      <alignment horizontal="right"/>
    </xf>
    <xf numFmtId="0" fontId="39" fillId="0" borderId="0" xfId="0" applyFont="1" applyAlignment="1">
      <alignment horizontal="left"/>
    </xf>
    <xf numFmtId="0" fontId="37" fillId="0" borderId="0" xfId="0" applyFont="1" applyAlignment="1">
      <alignment horizontal="left"/>
    </xf>
    <xf numFmtId="0" fontId="42" fillId="0" borderId="0" xfId="0" applyFont="1" applyAlignment="1">
      <alignment horizontal="center"/>
    </xf>
    <xf numFmtId="0" fontId="35" fillId="0" borderId="0" xfId="0" applyFont="1" applyAlignment="1">
      <alignment horizontal="right"/>
    </xf>
    <xf numFmtId="0" fontId="43" fillId="0" borderId="0" xfId="0" applyFont="1" applyAlignment="1">
      <alignment horizontal="center"/>
    </xf>
    <xf numFmtId="0" fontId="44" fillId="0" borderId="0" xfId="0" applyFont="1" applyAlignment="1">
      <alignment horizontal="center"/>
    </xf>
    <xf numFmtId="0" fontId="45" fillId="0" borderId="0" xfId="0" applyFont="1" applyAlignment="1">
      <alignment horizontal="center"/>
    </xf>
    <xf numFmtId="0" fontId="45" fillId="0" borderId="0" xfId="0" applyFont="1" applyAlignment="1">
      <alignment horizontal="right"/>
    </xf>
    <xf numFmtId="0" fontId="46" fillId="0" borderId="0" xfId="0" applyFont="1" applyAlignment="1">
      <alignment horizontal="left"/>
    </xf>
    <xf numFmtId="0" fontId="47" fillId="0" borderId="0" xfId="0" applyFont="1" applyAlignment="1">
      <alignment horizontal="left" vertical="top" wrapText="1"/>
    </xf>
    <xf numFmtId="0" fontId="46" fillId="0" borderId="0" xfId="0" applyFont="1" applyAlignment="1">
      <alignment horizontal="left" vertical="top" wrapText="1"/>
    </xf>
    <xf numFmtId="0" fontId="44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49" fillId="0" borderId="0" xfId="0" applyFont="1" applyAlignment="1">
      <alignment horizontal="left" vertical="top"/>
    </xf>
    <xf numFmtId="0" fontId="46" fillId="0" borderId="0" xfId="0" applyFont="1" applyAlignment="1">
      <alignment horizontal="left" vertical="top"/>
    </xf>
    <xf numFmtId="0" fontId="39" fillId="0" borderId="0" xfId="0" applyFont="1" applyAlignment="1">
      <alignment horizontal="right"/>
    </xf>
    <xf numFmtId="0" fontId="26" fillId="0" borderId="0" xfId="0" applyFont="1" applyAlignment="1">
      <alignment horizontal="left"/>
    </xf>
    <xf numFmtId="0" fontId="50" fillId="0" borderId="0" xfId="0" applyFont="1" applyAlignment="1">
      <alignment horizontal="left" vertical="top"/>
    </xf>
    <xf numFmtId="0" fontId="31" fillId="0" borderId="0" xfId="0" applyFont="1" applyAlignment="1">
      <alignment horizontal="right" vertical="top"/>
    </xf>
    <xf numFmtId="0" fontId="32" fillId="0" borderId="0" xfId="0" applyFont="1" applyAlignment="1">
      <alignment horizontal="left" vertical="top"/>
    </xf>
    <xf numFmtId="0" fontId="47" fillId="0" borderId="0" xfId="0" applyFont="1" applyAlignment="1">
      <alignment vertical="top" wrapText="1"/>
    </xf>
    <xf numFmtId="0" fontId="50" fillId="0" borderId="0" xfId="0" applyFont="1" applyAlignment="1">
      <alignment horizontal="left" vertical="top" wrapText="1"/>
    </xf>
    <xf numFmtId="0" fontId="50" fillId="0" borderId="0" xfId="0" applyFont="1" applyAlignment="1">
      <alignment horizontal="left"/>
    </xf>
    <xf numFmtId="0" fontId="51" fillId="0" borderId="0" xfId="0" applyFont="1" applyAlignment="1">
      <alignment horizontal="right"/>
    </xf>
    <xf numFmtId="0" fontId="32" fillId="0" borderId="0" xfId="0" applyFont="1" applyAlignment="1">
      <alignment horizontal="left"/>
    </xf>
    <xf numFmtId="0" fontId="52" fillId="0" borderId="0" xfId="0" applyFont="1" applyAlignment="1">
      <alignment horizontal="center"/>
    </xf>
    <xf numFmtId="0" fontId="31" fillId="0" borderId="0" xfId="0" applyFont="1" applyAlignment="1">
      <alignment horizontal="right"/>
    </xf>
    <xf numFmtId="0" fontId="53" fillId="0" borderId="0" xfId="0" applyFont="1" applyAlignment="1">
      <alignment horizontal="left"/>
    </xf>
    <xf numFmtId="0" fontId="54" fillId="0" borderId="0" xfId="0" applyFont="1" applyAlignment="1">
      <alignment horizontal="center"/>
    </xf>
    <xf numFmtId="0" fontId="55" fillId="0" borderId="0" xfId="0" applyFont="1" applyAlignment="1">
      <alignment horizontal="left"/>
    </xf>
    <xf numFmtId="0" fontId="35" fillId="0" borderId="0" xfId="0" applyFont="1" applyAlignment="1">
      <alignment horizontal="left"/>
    </xf>
    <xf numFmtId="0" fontId="36" fillId="0" borderId="0" xfId="0" applyFont="1" applyAlignment="1">
      <alignment horizontal="center" vertical="center"/>
    </xf>
    <xf numFmtId="0" fontId="36" fillId="0" borderId="0" xfId="0" applyFont="1" applyAlignment="1">
      <alignment horizontal="center" vertical="top"/>
    </xf>
    <xf numFmtId="165" fontId="57" fillId="0" borderId="0" xfId="0" applyNumberFormat="1" applyFont="1" applyAlignment="1">
      <alignment horizontal="center" vertical="center"/>
    </xf>
    <xf numFmtId="0" fontId="35" fillId="0" borderId="0" xfId="0" applyFont="1" applyAlignment="1">
      <alignment horizontal="center" vertical="center" wrapText="1"/>
    </xf>
    <xf numFmtId="165" fontId="58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9" fillId="0" borderId="0" xfId="0" applyFont="1" applyAlignment="1">
      <alignment horizontal="center" vertical="center"/>
    </xf>
    <xf numFmtId="0" fontId="45" fillId="0" borderId="0" xfId="0" applyFont="1" applyAlignment="1">
      <alignment horizontal="center" vertical="center" wrapText="1"/>
    </xf>
    <xf numFmtId="0" fontId="4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6" fillId="0" borderId="0" xfId="0" applyFont="1" applyAlignment="1">
      <alignment horizontal="center" vertical="center" wrapText="1"/>
    </xf>
    <xf numFmtId="0" fontId="35" fillId="0" borderId="0" xfId="0" applyFont="1" applyAlignment="1">
      <alignment vertical="center" wrapText="1"/>
    </xf>
    <xf numFmtId="0" fontId="60" fillId="0" borderId="0" xfId="0" applyFont="1" applyAlignment="1">
      <alignment horizontal="center" vertical="center"/>
    </xf>
    <xf numFmtId="0" fontId="33" fillId="0" borderId="0" xfId="0" applyFont="1" applyAlignment="1">
      <alignment horizontal="center" vertical="center" wrapText="1"/>
    </xf>
    <xf numFmtId="0" fontId="56" fillId="0" borderId="0" xfId="0" applyFont="1" applyAlignment="1">
      <alignment horizontal="center" vertical="center"/>
    </xf>
    <xf numFmtId="0" fontId="36" fillId="0" borderId="0" xfId="0" applyFont="1" applyAlignment="1">
      <alignment horizontal="center" vertical="top" wrapText="1"/>
    </xf>
    <xf numFmtId="0" fontId="63" fillId="0" borderId="0" xfId="0" applyFont="1" applyAlignment="1">
      <alignment horizontal="center" vertical="center"/>
    </xf>
    <xf numFmtId="0" fontId="63" fillId="0" borderId="0" xfId="0" applyFont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0" fontId="64" fillId="0" borderId="0" xfId="0" applyFont="1" applyAlignment="1">
      <alignment horizontal="center" vertical="center"/>
    </xf>
    <xf numFmtId="0" fontId="65" fillId="0" borderId="0" xfId="0" applyFont="1" applyAlignment="1">
      <alignment horizontal="center" vertical="center"/>
    </xf>
    <xf numFmtId="0" fontId="61" fillId="0" borderId="0" xfId="0" applyFont="1" applyAlignment="1">
      <alignment horizontal="center"/>
    </xf>
    <xf numFmtId="0" fontId="66" fillId="0" borderId="0" xfId="0" applyFont="1" applyAlignment="1">
      <alignment horizontal="center" vertical="center"/>
    </xf>
    <xf numFmtId="0" fontId="67" fillId="0" borderId="0" xfId="0" applyFont="1" applyAlignment="1">
      <alignment horizontal="center" vertical="center" wrapText="1"/>
    </xf>
    <xf numFmtId="0" fontId="61" fillId="0" borderId="0" xfId="0" applyFont="1" applyAlignment="1">
      <alignment horizontal="center" wrapText="1"/>
    </xf>
    <xf numFmtId="0" fontId="33" fillId="0" borderId="0" xfId="0" applyFont="1" applyAlignment="1">
      <alignment horizontal="center" wrapText="1"/>
    </xf>
    <xf numFmtId="0" fontId="65" fillId="0" borderId="0" xfId="0" applyFont="1" applyAlignment="1">
      <alignment horizontal="center" vertical="center" wrapText="1"/>
    </xf>
    <xf numFmtId="0" fontId="64" fillId="0" borderId="0" xfId="0" applyFont="1" applyAlignment="1">
      <alignment horizontal="center" vertical="center" wrapText="1"/>
    </xf>
    <xf numFmtId="0" fontId="68" fillId="0" borderId="0" xfId="0" applyFont="1" applyAlignment="1">
      <alignment horizontal="center" vertical="center" wrapText="1"/>
    </xf>
    <xf numFmtId="0" fontId="36" fillId="0" borderId="0" xfId="0" applyFont="1" applyAlignment="1">
      <alignment horizontal="center" wrapText="1"/>
    </xf>
    <xf numFmtId="165" fontId="69" fillId="0" borderId="0" xfId="0" applyNumberFormat="1" applyFont="1" applyAlignment="1">
      <alignment horizontal="center"/>
    </xf>
    <xf numFmtId="0" fontId="70" fillId="0" borderId="0" xfId="0" applyFont="1" applyAlignment="1">
      <alignment horizontal="center"/>
    </xf>
    <xf numFmtId="0" fontId="31" fillId="0" borderId="7" xfId="0" applyFont="1" applyBorder="1" applyAlignment="1">
      <alignment horizontal="center" vertical="center"/>
    </xf>
    <xf numFmtId="0" fontId="31" fillId="0" borderId="57" xfId="0" applyFont="1" applyBorder="1" applyAlignment="1">
      <alignment horizontal="center" vertical="center"/>
    </xf>
    <xf numFmtId="0" fontId="31" fillId="0" borderId="30" xfId="0" applyFont="1" applyBorder="1" applyAlignment="1">
      <alignment horizontal="center" vertical="center"/>
    </xf>
    <xf numFmtId="0" fontId="31" fillId="0" borderId="36" xfId="0" applyFont="1" applyBorder="1" applyAlignment="1">
      <alignment horizontal="center" vertical="center"/>
    </xf>
    <xf numFmtId="0" fontId="12" fillId="0" borderId="42" xfId="0" applyFont="1" applyBorder="1" applyAlignment="1">
      <alignment horizontal="center" vertical="center" wrapText="1"/>
    </xf>
    <xf numFmtId="0" fontId="12" fillId="0" borderId="43" xfId="0" applyFont="1" applyBorder="1" applyAlignment="1">
      <alignment horizontal="center" vertical="center" wrapText="1"/>
    </xf>
    <xf numFmtId="0" fontId="12" fillId="0" borderId="45" xfId="0" applyFont="1" applyBorder="1" applyAlignment="1">
      <alignment horizontal="center" vertical="center" wrapText="1"/>
    </xf>
    <xf numFmtId="0" fontId="12" fillId="0" borderId="46" xfId="0" applyFont="1" applyBorder="1" applyAlignment="1">
      <alignment horizontal="center" vertical="center" wrapText="1"/>
    </xf>
    <xf numFmtId="0" fontId="15" fillId="12" borderId="0" xfId="0" applyFont="1" applyFill="1"/>
    <xf numFmtId="0" fontId="71" fillId="12" borderId="0" xfId="0" applyFont="1" applyFill="1" applyAlignment="1">
      <alignment horizontal="centerContinuous" vertical="center" wrapText="1"/>
    </xf>
    <xf numFmtId="0" fontId="15" fillId="12" borderId="5" xfId="0" applyFont="1" applyFill="1" applyBorder="1"/>
    <xf numFmtId="0" fontId="31" fillId="12" borderId="7" xfId="0" quotePrefix="1" applyFont="1" applyFill="1" applyBorder="1" applyAlignment="1">
      <alignment horizontal="center" vertical="center"/>
    </xf>
    <xf numFmtId="0" fontId="31" fillId="12" borderId="10" xfId="0" quotePrefix="1" applyFont="1" applyFill="1" applyBorder="1" applyAlignment="1">
      <alignment horizontal="center" vertical="center" wrapText="1"/>
    </xf>
    <xf numFmtId="0" fontId="31" fillId="12" borderId="7" xfId="0" applyFont="1" applyFill="1" applyBorder="1" applyAlignment="1">
      <alignment horizontal="center" vertical="center"/>
    </xf>
    <xf numFmtId="0" fontId="31" fillId="12" borderId="41" xfId="0" quotePrefix="1" applyFont="1" applyFill="1" applyBorder="1" applyAlignment="1">
      <alignment horizontal="center" vertical="center"/>
    </xf>
    <xf numFmtId="0" fontId="31" fillId="12" borderId="40" xfId="0" quotePrefix="1" applyFont="1" applyFill="1" applyBorder="1" applyAlignment="1">
      <alignment horizontal="center" vertical="center"/>
    </xf>
    <xf numFmtId="0" fontId="31" fillId="12" borderId="47" xfId="0" quotePrefix="1" applyFont="1" applyFill="1" applyBorder="1" applyAlignment="1">
      <alignment horizontal="center" vertical="center"/>
    </xf>
    <xf numFmtId="0" fontId="31" fillId="12" borderId="7" xfId="0" applyFont="1" applyFill="1" applyBorder="1" applyAlignment="1">
      <alignment horizontal="center" vertical="center" wrapText="1"/>
    </xf>
    <xf numFmtId="0" fontId="15" fillId="12" borderId="54" xfId="0" applyFont="1" applyFill="1" applyBorder="1" applyAlignment="1">
      <alignment horizontal="center" vertical="center"/>
    </xf>
    <xf numFmtId="0" fontId="15" fillId="12" borderId="57" xfId="0" quotePrefix="1" applyFont="1" applyFill="1" applyBorder="1" applyAlignment="1">
      <alignment horizontal="center" vertical="center"/>
    </xf>
    <xf numFmtId="0" fontId="15" fillId="12" borderId="23" xfId="0" quotePrefix="1" applyFont="1" applyFill="1" applyBorder="1" applyAlignment="1">
      <alignment horizontal="center" vertical="center"/>
    </xf>
    <xf numFmtId="0" fontId="15" fillId="12" borderId="9" xfId="0" quotePrefix="1" applyFont="1" applyFill="1" applyBorder="1" applyAlignment="1">
      <alignment horizontal="center" vertical="center"/>
    </xf>
    <xf numFmtId="0" fontId="15" fillId="12" borderId="54" xfId="0" quotePrefix="1" applyFont="1" applyFill="1" applyBorder="1" applyAlignment="1">
      <alignment horizontal="center" vertical="center"/>
    </xf>
    <xf numFmtId="0" fontId="31" fillId="12" borderId="54" xfId="0" quotePrefix="1" applyFont="1" applyFill="1" applyBorder="1" applyAlignment="1">
      <alignment horizontal="center" vertical="center"/>
    </xf>
    <xf numFmtId="0" fontId="31" fillId="12" borderId="44" xfId="0" quotePrefix="1" applyFont="1" applyFill="1" applyBorder="1" applyAlignment="1">
      <alignment horizontal="center" vertical="center"/>
    </xf>
    <xf numFmtId="0" fontId="31" fillId="12" borderId="62" xfId="0" quotePrefix="1" applyFont="1" applyFill="1" applyBorder="1" applyAlignment="1">
      <alignment horizontal="center" vertical="center"/>
    </xf>
    <xf numFmtId="0" fontId="15" fillId="12" borderId="30" xfId="0" quotePrefix="1" applyFont="1" applyFill="1" applyBorder="1" applyAlignment="1">
      <alignment horizontal="center" vertical="center"/>
    </xf>
    <xf numFmtId="0" fontId="15" fillId="12" borderId="52" xfId="0" quotePrefix="1" applyFont="1" applyFill="1" applyBorder="1" applyAlignment="1">
      <alignment horizontal="center" vertical="center"/>
    </xf>
    <xf numFmtId="0" fontId="15" fillId="12" borderId="23" xfId="0" applyFont="1" applyFill="1" applyBorder="1" applyAlignment="1">
      <alignment horizontal="center" vertical="center"/>
    </xf>
    <xf numFmtId="0" fontId="31" fillId="12" borderId="30" xfId="0" quotePrefix="1" applyFont="1" applyFill="1" applyBorder="1" applyAlignment="1">
      <alignment horizontal="center" vertical="center"/>
    </xf>
    <xf numFmtId="0" fontId="31" fillId="12" borderId="52" xfId="0" quotePrefix="1" applyFont="1" applyFill="1" applyBorder="1" applyAlignment="1">
      <alignment horizontal="center" vertical="center"/>
    </xf>
    <xf numFmtId="0" fontId="15" fillId="12" borderId="52" xfId="0" applyFont="1" applyFill="1" applyBorder="1" applyAlignment="1">
      <alignment horizontal="center" vertical="center"/>
    </xf>
    <xf numFmtId="0" fontId="15" fillId="12" borderId="64" xfId="0" quotePrefix="1" applyFont="1" applyFill="1" applyBorder="1" applyAlignment="1">
      <alignment horizontal="center" vertical="center"/>
    </xf>
    <xf numFmtId="0" fontId="15" fillId="12" borderId="65" xfId="0" quotePrefix="1" applyFont="1" applyFill="1" applyBorder="1" applyAlignment="1">
      <alignment horizontal="center" vertical="center"/>
    </xf>
    <xf numFmtId="0" fontId="15" fillId="12" borderId="63" xfId="0" quotePrefix="1" applyFont="1" applyFill="1" applyBorder="1" applyAlignment="1">
      <alignment horizontal="center" vertical="center"/>
    </xf>
    <xf numFmtId="0" fontId="15" fillId="12" borderId="65" xfId="0" applyFont="1" applyFill="1" applyBorder="1" applyAlignment="1">
      <alignment horizontal="center" vertical="center"/>
    </xf>
    <xf numFmtId="0" fontId="31" fillId="12" borderId="60" xfId="0" applyFont="1" applyFill="1" applyBorder="1" applyAlignment="1">
      <alignment horizontal="center" vertical="center"/>
    </xf>
    <xf numFmtId="0" fontId="15" fillId="12" borderId="47" xfId="0" applyFont="1" applyFill="1" applyBorder="1" applyAlignment="1">
      <alignment horizontal="center" vertical="center"/>
    </xf>
    <xf numFmtId="0" fontId="15" fillId="12" borderId="0" xfId="0" applyFont="1" applyFill="1" applyAlignment="1">
      <alignment horizontal="left" vertical="center" wrapText="1"/>
    </xf>
    <xf numFmtId="0" fontId="15" fillId="12" borderId="6" xfId="0" applyFont="1" applyFill="1" applyBorder="1" applyAlignment="1">
      <alignment horizontal="center" vertical="center"/>
    </xf>
    <xf numFmtId="0" fontId="15" fillId="12" borderId="21" xfId="0" applyFont="1" applyFill="1" applyBorder="1" applyAlignment="1">
      <alignment horizontal="center" vertical="center"/>
    </xf>
    <xf numFmtId="0" fontId="15" fillId="12" borderId="8" xfId="0" applyFont="1" applyFill="1" applyBorder="1" applyAlignment="1">
      <alignment horizontal="center" vertical="center"/>
    </xf>
    <xf numFmtId="0" fontId="31" fillId="12" borderId="36" xfId="0" quotePrefix="1" applyFont="1" applyFill="1" applyBorder="1" applyAlignment="1">
      <alignment horizontal="center" vertical="center"/>
    </xf>
    <xf numFmtId="0" fontId="15" fillId="12" borderId="34" xfId="0" applyFont="1" applyFill="1" applyBorder="1" applyAlignment="1">
      <alignment horizontal="center" vertical="center"/>
    </xf>
    <xf numFmtId="0" fontId="31" fillId="12" borderId="60" xfId="0" quotePrefix="1" applyFont="1" applyFill="1" applyBorder="1" applyAlignment="1">
      <alignment horizontal="center" vertical="center"/>
    </xf>
    <xf numFmtId="0" fontId="15" fillId="12" borderId="36" xfId="0" applyFont="1" applyFill="1" applyBorder="1" applyAlignment="1">
      <alignment horizontal="center" vertical="center" wrapText="1"/>
    </xf>
    <xf numFmtId="0" fontId="31" fillId="12" borderId="55" xfId="0" quotePrefix="1" applyFont="1" applyFill="1" applyBorder="1" applyAlignment="1">
      <alignment horizontal="center" vertical="center"/>
    </xf>
    <xf numFmtId="0" fontId="31" fillId="12" borderId="43" xfId="0" quotePrefix="1" applyFont="1" applyFill="1" applyBorder="1" applyAlignment="1">
      <alignment horizontal="center" vertical="center"/>
    </xf>
    <xf numFmtId="0" fontId="15" fillId="12" borderId="55" xfId="0" applyFont="1" applyFill="1" applyBorder="1" applyAlignment="1">
      <alignment horizontal="center" vertical="center"/>
    </xf>
    <xf numFmtId="0" fontId="15" fillId="12" borderId="7" xfId="0" applyFont="1" applyFill="1" applyBorder="1" applyAlignment="1">
      <alignment horizontal="center" vertical="center"/>
    </xf>
    <xf numFmtId="0" fontId="15" fillId="12" borderId="60" xfId="0" applyFont="1" applyFill="1" applyBorder="1" applyAlignment="1">
      <alignment horizontal="center" vertical="center"/>
    </xf>
    <xf numFmtId="0" fontId="15" fillId="12" borderId="25" xfId="0" applyFont="1" applyFill="1" applyBorder="1" applyAlignment="1">
      <alignment horizontal="center" vertical="center"/>
    </xf>
    <xf numFmtId="0" fontId="31" fillId="12" borderId="51" xfId="0" quotePrefix="1" applyFont="1" applyFill="1" applyBorder="1" applyAlignment="1">
      <alignment horizontal="center" vertical="center"/>
    </xf>
    <xf numFmtId="0" fontId="15" fillId="12" borderId="4" xfId="0" applyFont="1" applyFill="1" applyBorder="1" applyAlignment="1">
      <alignment horizontal="center" vertical="center"/>
    </xf>
    <xf numFmtId="0" fontId="31" fillId="12" borderId="29" xfId="0" applyFont="1" applyFill="1" applyBorder="1" applyAlignment="1">
      <alignment horizontal="center" vertical="center"/>
    </xf>
    <xf numFmtId="0" fontId="15" fillId="12" borderId="57" xfId="0" applyFont="1" applyFill="1" applyBorder="1" applyAlignment="1">
      <alignment horizontal="center" vertical="center"/>
    </xf>
    <xf numFmtId="0" fontId="15" fillId="12" borderId="9" xfId="0" applyFont="1" applyFill="1" applyBorder="1" applyAlignment="1">
      <alignment horizontal="left" vertical="center" wrapText="1"/>
    </xf>
    <xf numFmtId="0" fontId="32" fillId="12" borderId="23" xfId="0" applyFont="1" applyFill="1" applyBorder="1" applyAlignment="1">
      <alignment horizontal="center" vertical="center"/>
    </xf>
    <xf numFmtId="0" fontId="15" fillId="12" borderId="9" xfId="0" applyFont="1" applyFill="1" applyBorder="1" applyAlignment="1">
      <alignment horizontal="center" vertical="center"/>
    </xf>
    <xf numFmtId="0" fontId="15" fillId="12" borderId="66" xfId="0" applyFont="1" applyFill="1" applyBorder="1" applyAlignment="1">
      <alignment horizontal="center" vertical="center"/>
    </xf>
    <xf numFmtId="0" fontId="15" fillId="12" borderId="30" xfId="0" applyFont="1" applyFill="1" applyBorder="1" applyAlignment="1">
      <alignment horizontal="center" vertical="center"/>
    </xf>
    <xf numFmtId="0" fontId="15" fillId="12" borderId="15" xfId="0" applyFont="1" applyFill="1" applyBorder="1" applyAlignment="1">
      <alignment horizontal="left" vertical="center" wrapText="1"/>
    </xf>
    <xf numFmtId="0" fontId="15" fillId="12" borderId="15" xfId="0" applyFont="1" applyFill="1" applyBorder="1" applyAlignment="1">
      <alignment horizontal="center" vertical="center"/>
    </xf>
    <xf numFmtId="0" fontId="15" fillId="12" borderId="30" xfId="0" applyFont="1" applyFill="1" applyBorder="1" applyAlignment="1">
      <alignment horizontal="center" vertical="center" wrapText="1"/>
    </xf>
    <xf numFmtId="0" fontId="15" fillId="12" borderId="64" xfId="0" applyFont="1" applyFill="1" applyBorder="1" applyAlignment="1">
      <alignment horizontal="center" vertical="center"/>
    </xf>
    <xf numFmtId="0" fontId="15" fillId="12" borderId="64" xfId="0" applyFont="1" applyFill="1" applyBorder="1" applyAlignment="1">
      <alignment horizontal="center" vertical="center" wrapText="1"/>
    </xf>
    <xf numFmtId="16" fontId="15" fillId="12" borderId="65" xfId="0" applyNumberFormat="1" applyFont="1" applyFill="1" applyBorder="1" applyAlignment="1">
      <alignment horizontal="center" vertical="center"/>
    </xf>
    <xf numFmtId="0" fontId="15" fillId="12" borderId="63" xfId="0" applyFont="1" applyFill="1" applyBorder="1" applyAlignment="1">
      <alignment horizontal="center" vertical="center"/>
    </xf>
    <xf numFmtId="0" fontId="15" fillId="12" borderId="43" xfId="0" applyFont="1" applyFill="1" applyBorder="1" applyAlignment="1">
      <alignment horizontal="left" vertical="center" wrapText="1"/>
    </xf>
    <xf numFmtId="0" fontId="15" fillId="12" borderId="36" xfId="0" applyFont="1" applyFill="1" applyBorder="1" applyAlignment="1">
      <alignment horizontal="center" vertical="center"/>
    </xf>
    <xf numFmtId="16" fontId="15" fillId="12" borderId="55" xfId="0" applyNumberFormat="1" applyFont="1" applyFill="1" applyBorder="1" applyAlignment="1">
      <alignment horizontal="center" vertical="center"/>
    </xf>
    <xf numFmtId="0" fontId="32" fillId="12" borderId="57" xfId="0" applyFont="1" applyFill="1" applyBorder="1" applyAlignment="1">
      <alignment horizontal="center" vertical="center"/>
    </xf>
    <xf numFmtId="0" fontId="15" fillId="12" borderId="67" xfId="0" applyFont="1" applyFill="1" applyBorder="1" applyAlignment="1">
      <alignment horizontal="center" vertical="center"/>
    </xf>
    <xf numFmtId="0" fontId="15" fillId="12" borderId="0" xfId="0" applyFont="1" applyFill="1" applyAlignment="1">
      <alignment horizontal="center" vertical="center"/>
    </xf>
    <xf numFmtId="0" fontId="15" fillId="12" borderId="5" xfId="0" applyFont="1" applyFill="1" applyBorder="1" applyAlignment="1">
      <alignment horizontal="center" vertical="center"/>
    </xf>
    <xf numFmtId="0" fontId="15" fillId="12" borderId="29" xfId="0" applyFont="1" applyFill="1" applyBorder="1" applyAlignment="1">
      <alignment horizontal="center" vertical="center"/>
    </xf>
    <xf numFmtId="0" fontId="32" fillId="12" borderId="7" xfId="0" applyFont="1" applyFill="1" applyBorder="1" applyAlignment="1">
      <alignment horizontal="center" vertical="center"/>
    </xf>
    <xf numFmtId="0" fontId="32" fillId="12" borderId="47" xfId="0" applyFont="1" applyFill="1" applyBorder="1" applyAlignment="1">
      <alignment horizontal="center" vertical="center"/>
    </xf>
    <xf numFmtId="0" fontId="31" fillId="12" borderId="40" xfId="0" applyFont="1" applyFill="1" applyBorder="1" applyAlignment="1">
      <alignment vertical="center" wrapText="1"/>
    </xf>
    <xf numFmtId="0" fontId="15" fillId="12" borderId="57" xfId="0" applyFont="1" applyFill="1" applyBorder="1" applyAlignment="1">
      <alignment horizontal="center" vertical="center" wrapText="1"/>
    </xf>
    <xf numFmtId="0" fontId="15" fillId="12" borderId="9" xfId="0" applyFont="1" applyFill="1" applyBorder="1" applyAlignment="1">
      <alignment vertical="center" wrapText="1"/>
    </xf>
    <xf numFmtId="0" fontId="31" fillId="12" borderId="41" xfId="0" applyFont="1" applyFill="1" applyBorder="1" applyAlignment="1">
      <alignment vertical="center" wrapText="1"/>
    </xf>
    <xf numFmtId="0" fontId="15" fillId="12" borderId="0" xfId="0" applyFont="1" applyFill="1" applyAlignment="1">
      <alignment vertical="center" wrapText="1"/>
    </xf>
    <xf numFmtId="0" fontId="15" fillId="12" borderId="6" xfId="0" applyFont="1" applyFill="1" applyBorder="1"/>
    <xf numFmtId="0" fontId="15" fillId="12" borderId="45" xfId="0" applyFont="1" applyFill="1" applyBorder="1" applyAlignment="1">
      <alignment horizontal="center" vertical="center" wrapText="1"/>
    </xf>
    <xf numFmtId="0" fontId="15" fillId="12" borderId="34" xfId="0" applyFont="1" applyFill="1" applyBorder="1" applyAlignment="1">
      <alignment vertical="center" wrapText="1"/>
    </xf>
    <xf numFmtId="0" fontId="15" fillId="12" borderId="46" xfId="0" applyFont="1" applyFill="1" applyBorder="1" applyAlignment="1">
      <alignment horizontal="center" vertical="center"/>
    </xf>
    <xf numFmtId="0" fontId="15" fillId="12" borderId="8" xfId="0" applyFont="1" applyFill="1" applyBorder="1"/>
    <xf numFmtId="0" fontId="15" fillId="12" borderId="7" xfId="0" applyFont="1" applyFill="1" applyBorder="1"/>
    <xf numFmtId="0" fontId="15" fillId="12" borderId="41" xfId="0" applyFont="1" applyFill="1" applyBorder="1" applyAlignment="1">
      <alignment horizontal="center" vertical="center"/>
    </xf>
    <xf numFmtId="0" fontId="15" fillId="12" borderId="57" xfId="0" applyFont="1" applyFill="1" applyBorder="1"/>
    <xf numFmtId="0" fontId="31" fillId="12" borderId="55" xfId="0" applyFont="1" applyFill="1" applyBorder="1" applyAlignment="1">
      <alignment horizontal="center" vertical="center"/>
    </xf>
    <xf numFmtId="0" fontId="31" fillId="12" borderId="36" xfId="0" applyFont="1" applyFill="1" applyBorder="1" applyAlignment="1">
      <alignment horizontal="center" vertical="center"/>
    </xf>
    <xf numFmtId="0" fontId="15" fillId="12" borderId="68" xfId="0" applyFont="1" applyFill="1" applyBorder="1" applyAlignment="1">
      <alignment horizontal="center" vertical="center"/>
    </xf>
    <xf numFmtId="0" fontId="31" fillId="12" borderId="57" xfId="0" applyFont="1" applyFill="1" applyBorder="1" applyAlignment="1">
      <alignment horizontal="center" vertical="center"/>
    </xf>
    <xf numFmtId="0" fontId="31" fillId="12" borderId="23" xfId="0" applyFont="1" applyFill="1" applyBorder="1" applyAlignment="1">
      <alignment horizontal="center" vertical="center"/>
    </xf>
    <xf numFmtId="0" fontId="31" fillId="12" borderId="30" xfId="0" applyFont="1" applyFill="1" applyBorder="1" applyAlignment="1">
      <alignment horizontal="center" vertical="center"/>
    </xf>
    <xf numFmtId="0" fontId="31" fillId="12" borderId="52" xfId="0" applyFont="1" applyFill="1" applyBorder="1" applyAlignment="1">
      <alignment horizontal="center" vertical="center"/>
    </xf>
    <xf numFmtId="0" fontId="31" fillId="12" borderId="10" xfId="0" applyFont="1" applyFill="1" applyBorder="1" applyAlignment="1">
      <alignment vertical="center" wrapText="1"/>
    </xf>
    <xf numFmtId="0" fontId="15" fillId="12" borderId="10" xfId="0" applyFont="1" applyFill="1" applyBorder="1" applyAlignment="1">
      <alignment horizontal="center" vertical="center"/>
    </xf>
    <xf numFmtId="0" fontId="31" fillId="12" borderId="47" xfId="0" applyFont="1" applyFill="1" applyBorder="1" applyAlignment="1">
      <alignment horizontal="center" vertical="center"/>
    </xf>
    <xf numFmtId="0" fontId="31" fillId="12" borderId="41" xfId="0" applyFont="1" applyFill="1" applyBorder="1" applyAlignment="1">
      <alignment horizontal="center" vertical="center"/>
    </xf>
    <xf numFmtId="1" fontId="31" fillId="12" borderId="52" xfId="0" applyNumberFormat="1" applyFont="1" applyFill="1" applyBorder="1" applyAlignment="1">
      <alignment horizontal="center" vertical="center"/>
    </xf>
    <xf numFmtId="1" fontId="31" fillId="12" borderId="30" xfId="0" applyNumberFormat="1" applyFont="1" applyFill="1" applyBorder="1" applyAlignment="1">
      <alignment horizontal="center" vertical="center"/>
    </xf>
    <xf numFmtId="0" fontId="31" fillId="12" borderId="15" xfId="0" applyFont="1" applyFill="1" applyBorder="1" applyAlignment="1">
      <alignment horizontal="center" vertical="center"/>
    </xf>
    <xf numFmtId="0" fontId="31" fillId="12" borderId="7" xfId="0" applyFont="1" applyFill="1" applyBorder="1" applyAlignment="1">
      <alignment horizontal="center"/>
    </xf>
    <xf numFmtId="0" fontId="31" fillId="12" borderId="3" xfId="0" applyFont="1" applyFill="1" applyBorder="1" applyAlignment="1">
      <alignment horizontal="center"/>
    </xf>
    <xf numFmtId="0" fontId="31" fillId="12" borderId="49" xfId="0" applyFont="1" applyFill="1" applyBorder="1" applyAlignment="1">
      <alignment horizontal="center" vertical="center" wrapText="1"/>
    </xf>
    <xf numFmtId="0" fontId="31" fillId="12" borderId="10" xfId="0" applyFont="1" applyFill="1" applyBorder="1" applyAlignment="1">
      <alignment horizontal="center" vertical="center"/>
    </xf>
    <xf numFmtId="0" fontId="31" fillId="12" borderId="5" xfId="0" applyFont="1" applyFill="1" applyBorder="1"/>
    <xf numFmtId="0" fontId="31" fillId="12" borderId="21" xfId="0" applyFont="1" applyFill="1" applyBorder="1"/>
    <xf numFmtId="0" fontId="26" fillId="12" borderId="15" xfId="0" applyFont="1" applyFill="1" applyBorder="1"/>
    <xf numFmtId="0" fontId="26" fillId="12" borderId="52" xfId="0" applyFont="1" applyFill="1" applyBorder="1"/>
    <xf numFmtId="0" fontId="31" fillId="12" borderId="15" xfId="0" applyFont="1" applyFill="1" applyBorder="1"/>
    <xf numFmtId="0" fontId="31" fillId="12" borderId="52" xfId="0" applyFont="1" applyFill="1" applyBorder="1"/>
    <xf numFmtId="0" fontId="31" fillId="12" borderId="69" xfId="0" applyFont="1" applyFill="1" applyBorder="1"/>
    <xf numFmtId="0" fontId="26" fillId="12" borderId="63" xfId="0" applyFont="1" applyFill="1" applyBorder="1"/>
    <xf numFmtId="0" fontId="26" fillId="12" borderId="65" xfId="0" applyFont="1" applyFill="1" applyBorder="1"/>
    <xf numFmtId="0" fontId="31" fillId="12" borderId="29" xfId="0" applyFont="1" applyFill="1" applyBorder="1"/>
    <xf numFmtId="0" fontId="31" fillId="12" borderId="60" xfId="0" applyFont="1" applyFill="1" applyBorder="1"/>
    <xf numFmtId="0" fontId="15" fillId="12" borderId="71" xfId="0" applyFont="1" applyFill="1" applyBorder="1" applyAlignment="1">
      <alignment vertical="center" wrapText="1"/>
    </xf>
    <xf numFmtId="0" fontId="15" fillId="12" borderId="25" xfId="0" applyFont="1" applyFill="1" applyBorder="1"/>
    <xf numFmtId="0" fontId="32" fillId="12" borderId="25" xfId="0" applyFont="1" applyFill="1" applyBorder="1" applyAlignment="1">
      <alignment horizontal="center" vertical="center"/>
    </xf>
    <xf numFmtId="0" fontId="15" fillId="12" borderId="43" xfId="0" applyFont="1" applyFill="1" applyBorder="1" applyAlignment="1">
      <alignment vertical="center" wrapText="1"/>
    </xf>
    <xf numFmtId="0" fontId="15" fillId="12" borderId="36" xfId="0" applyFont="1" applyFill="1" applyBorder="1"/>
    <xf numFmtId="0" fontId="31" fillId="12" borderId="25" xfId="0" applyFont="1" applyFill="1" applyBorder="1" applyAlignment="1">
      <alignment horizontal="center" vertical="center" wrapText="1"/>
    </xf>
    <xf numFmtId="0" fontId="15" fillId="12" borderId="40" xfId="0" applyFont="1" applyFill="1" applyBorder="1" applyAlignment="1">
      <alignment horizontal="center" vertical="center"/>
    </xf>
    <xf numFmtId="0" fontId="15" fillId="12" borderId="6" xfId="0" applyFont="1" applyFill="1" applyBorder="1" applyAlignment="1">
      <alignment horizontal="center" vertical="center" wrapText="1"/>
    </xf>
    <xf numFmtId="0" fontId="31" fillId="12" borderId="64" xfId="0" applyFont="1" applyFill="1" applyBorder="1" applyAlignment="1">
      <alignment horizontal="center" vertical="center"/>
    </xf>
    <xf numFmtId="0" fontId="31" fillId="12" borderId="65" xfId="0" applyFont="1" applyFill="1" applyBorder="1" applyAlignment="1">
      <alignment horizontal="center" vertical="center"/>
    </xf>
    <xf numFmtId="0" fontId="26" fillId="12" borderId="21" xfId="0" applyFont="1" applyFill="1" applyBorder="1"/>
    <xf numFmtId="0" fontId="35" fillId="0" borderId="0" xfId="1" applyFont="1"/>
    <xf numFmtId="0" fontId="38" fillId="0" borderId="0" xfId="1" applyFont="1"/>
    <xf numFmtId="0" fontId="40" fillId="0" borderId="0" xfId="1" applyFont="1" applyAlignment="1">
      <alignment horizontal="center"/>
    </xf>
    <xf numFmtId="0" fontId="36" fillId="0" borderId="0" xfId="1" applyFont="1" applyAlignment="1">
      <alignment horizontal="center"/>
    </xf>
    <xf numFmtId="0" fontId="39" fillId="0" borderId="0" xfId="1" applyFont="1" applyAlignment="1">
      <alignment horizontal="left"/>
    </xf>
    <xf numFmtId="0" fontId="72" fillId="0" borderId="0" xfId="1" applyFont="1" applyAlignment="1">
      <alignment horizontal="left"/>
    </xf>
    <xf numFmtId="0" fontId="35" fillId="0" borderId="0" xfId="1" applyFont="1" applyAlignment="1">
      <alignment horizontal="center"/>
    </xf>
    <xf numFmtId="0" fontId="38" fillId="0" borderId="0" xfId="1" applyFont="1" applyAlignment="1">
      <alignment horizontal="center"/>
    </xf>
    <xf numFmtId="0" fontId="73" fillId="0" borderId="0" xfId="0" applyFont="1"/>
    <xf numFmtId="0" fontId="73" fillId="0" borderId="0" xfId="0" applyFont="1" applyAlignment="1">
      <alignment horizontal="center"/>
    </xf>
    <xf numFmtId="0" fontId="74" fillId="0" borderId="0" xfId="0" applyFont="1" applyAlignment="1">
      <alignment horizontal="left"/>
    </xf>
    <xf numFmtId="0" fontId="31" fillId="12" borderId="10" xfId="0" applyFont="1" applyFill="1" applyBorder="1" applyAlignment="1">
      <alignment horizontal="center" vertical="center" wrapText="1"/>
    </xf>
    <xf numFmtId="0" fontId="31" fillId="12" borderId="1" xfId="0" quotePrefix="1" applyFont="1" applyFill="1" applyBorder="1" applyAlignment="1">
      <alignment horizontal="center" vertical="center" wrapText="1"/>
    </xf>
    <xf numFmtId="0" fontId="15" fillId="12" borderId="7" xfId="0" applyFont="1" applyFill="1" applyBorder="1" applyAlignment="1">
      <alignment vertical="center" wrapText="1"/>
    </xf>
    <xf numFmtId="0" fontId="32" fillId="12" borderId="54" xfId="0" applyFont="1" applyFill="1" applyBorder="1" applyAlignment="1">
      <alignment horizontal="center" vertical="center"/>
    </xf>
    <xf numFmtId="0" fontId="32" fillId="12" borderId="62" xfId="0" applyFont="1" applyFill="1" applyBorder="1" applyAlignment="1">
      <alignment horizontal="center" vertical="center"/>
    </xf>
    <xf numFmtId="1" fontId="31" fillId="12" borderId="62" xfId="0" applyNumberFormat="1" applyFont="1" applyFill="1" applyBorder="1" applyAlignment="1">
      <alignment horizontal="center" vertical="center"/>
    </xf>
    <xf numFmtId="0" fontId="31" fillId="12" borderId="61" xfId="0" applyFont="1" applyFill="1" applyBorder="1" applyAlignment="1">
      <alignment horizontal="left" vertical="center" wrapText="1"/>
    </xf>
    <xf numFmtId="0" fontId="15" fillId="12" borderId="71" xfId="0" applyFont="1" applyFill="1" applyBorder="1" applyAlignment="1">
      <alignment horizontal="center" vertical="center"/>
    </xf>
    <xf numFmtId="0" fontId="32" fillId="12" borderId="6" xfId="0" applyFont="1" applyFill="1" applyBorder="1" applyAlignment="1">
      <alignment horizontal="center" vertical="center" wrapText="1"/>
    </xf>
    <xf numFmtId="0" fontId="31" fillId="12" borderId="10" xfId="0" quotePrefix="1" applyFont="1" applyFill="1" applyBorder="1" applyAlignment="1">
      <alignment horizontal="center" vertical="center"/>
    </xf>
    <xf numFmtId="0" fontId="31" fillId="12" borderId="49" xfId="0" applyFont="1" applyFill="1" applyBorder="1" applyAlignment="1">
      <alignment horizontal="center" vertical="center"/>
    </xf>
    <xf numFmtId="0" fontId="15" fillId="12" borderId="42" xfId="0" applyFont="1" applyFill="1" applyBorder="1" applyAlignment="1">
      <alignment horizontal="center" vertical="center"/>
    </xf>
    <xf numFmtId="0" fontId="32" fillId="12" borderId="30" xfId="0" applyFont="1" applyFill="1" applyBorder="1" applyAlignment="1">
      <alignment horizontal="center" vertical="center"/>
    </xf>
    <xf numFmtId="0" fontId="32" fillId="12" borderId="60" xfId="0" applyFont="1" applyFill="1" applyBorder="1" applyAlignment="1">
      <alignment horizontal="center" vertical="center"/>
    </xf>
    <xf numFmtId="0" fontId="23" fillId="12" borderId="10" xfId="0" applyFont="1" applyFill="1" applyBorder="1" applyAlignment="1">
      <alignment horizontal="center" vertical="center"/>
    </xf>
    <xf numFmtId="0" fontId="23" fillId="12" borderId="60" xfId="0" applyFont="1" applyFill="1" applyBorder="1" applyAlignment="1">
      <alignment horizontal="center" vertical="center"/>
    </xf>
    <xf numFmtId="0" fontId="75" fillId="0" borderId="0" xfId="0" applyFont="1" applyAlignment="1">
      <alignment horizontal="center" vertical="center"/>
    </xf>
    <xf numFmtId="0" fontId="6" fillId="0" borderId="0" xfId="0" applyFont="1"/>
    <xf numFmtId="0" fontId="13" fillId="0" borderId="0" xfId="0" applyFont="1" applyAlignment="1">
      <alignment horizontal="justify" vertical="center"/>
    </xf>
    <xf numFmtId="0" fontId="13" fillId="0" borderId="0" xfId="0" applyFont="1" applyAlignment="1">
      <alignment vertical="center"/>
    </xf>
    <xf numFmtId="0" fontId="76" fillId="0" borderId="0" xfId="0" applyFont="1" applyAlignment="1">
      <alignment horizontal="justify" vertical="center"/>
    </xf>
    <xf numFmtId="0" fontId="75" fillId="0" borderId="0" xfId="0" applyFont="1" applyAlignment="1">
      <alignment vertical="center"/>
    </xf>
    <xf numFmtId="0" fontId="76" fillId="0" borderId="0" xfId="0" applyFont="1" applyAlignment="1">
      <alignment vertical="center"/>
    </xf>
    <xf numFmtId="0" fontId="15" fillId="12" borderId="15" xfId="0" quotePrefix="1" applyFont="1" applyFill="1" applyBorder="1" applyAlignment="1">
      <alignment horizontal="center" vertical="center"/>
    </xf>
    <xf numFmtId="0" fontId="32" fillId="12" borderId="9" xfId="0" applyFont="1" applyFill="1" applyBorder="1" applyAlignment="1">
      <alignment horizontal="center" vertical="center"/>
    </xf>
    <xf numFmtId="0" fontId="15" fillId="12" borderId="1" xfId="0" applyFont="1" applyFill="1" applyBorder="1" applyAlignment="1">
      <alignment horizontal="center" vertical="center"/>
    </xf>
    <xf numFmtId="0" fontId="15" fillId="12" borderId="16" xfId="0" applyFont="1" applyFill="1" applyBorder="1" applyAlignment="1">
      <alignment horizontal="center" vertical="center"/>
    </xf>
    <xf numFmtId="0" fontId="15" fillId="12" borderId="1" xfId="0" quotePrefix="1" applyFont="1" applyFill="1" applyBorder="1" applyAlignment="1">
      <alignment horizontal="center" vertical="center"/>
    </xf>
    <xf numFmtId="0" fontId="15" fillId="12" borderId="23" xfId="0" applyFont="1" applyFill="1" applyBorder="1" applyAlignment="1">
      <alignment horizontal="left" vertical="center" wrapText="1"/>
    </xf>
    <xf numFmtId="0" fontId="15" fillId="12" borderId="52" xfId="0" applyFont="1" applyFill="1" applyBorder="1" applyAlignment="1">
      <alignment horizontal="left" vertical="center" wrapText="1"/>
    </xf>
    <xf numFmtId="0" fontId="15" fillId="12" borderId="43" xfId="0" applyFont="1" applyFill="1" applyBorder="1" applyAlignment="1">
      <alignment horizontal="center" vertical="center"/>
    </xf>
    <xf numFmtId="0" fontId="31" fillId="12" borderId="40" xfId="0" applyFont="1" applyFill="1" applyBorder="1" applyAlignment="1">
      <alignment horizontal="center" vertical="center"/>
    </xf>
    <xf numFmtId="0" fontId="15" fillId="12" borderId="2" xfId="0" quotePrefix="1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15" fillId="12" borderId="13" xfId="0" quotePrefix="1" applyFont="1" applyFill="1" applyBorder="1" applyAlignment="1">
      <alignment horizontal="center" vertical="center"/>
    </xf>
    <xf numFmtId="0" fontId="15" fillId="12" borderId="16" xfId="0" quotePrefix="1" applyFont="1" applyFill="1" applyBorder="1" applyAlignment="1">
      <alignment horizontal="center" vertical="center"/>
    </xf>
    <xf numFmtId="0" fontId="15" fillId="12" borderId="13" xfId="0" applyFont="1" applyFill="1" applyBorder="1" applyAlignment="1">
      <alignment horizontal="center" vertical="center"/>
    </xf>
    <xf numFmtId="0" fontId="31" fillId="12" borderId="51" xfId="0" applyFont="1" applyFill="1" applyBorder="1" applyAlignment="1">
      <alignment horizontal="center" vertical="center"/>
    </xf>
    <xf numFmtId="0" fontId="15" fillId="12" borderId="69" xfId="0" quotePrefix="1" applyFont="1" applyFill="1" applyBorder="1" applyAlignment="1">
      <alignment horizontal="center" vertical="center"/>
    </xf>
    <xf numFmtId="0" fontId="31" fillId="12" borderId="74" xfId="0" applyFont="1" applyFill="1" applyBorder="1" applyAlignment="1">
      <alignment horizontal="center" vertical="center"/>
    </xf>
    <xf numFmtId="0" fontId="15" fillId="12" borderId="14" xfId="0" quotePrefix="1" applyFont="1" applyFill="1" applyBorder="1" applyAlignment="1">
      <alignment horizontal="center" vertical="center"/>
    </xf>
    <xf numFmtId="0" fontId="31" fillId="12" borderId="74" xfId="0" quotePrefix="1" applyFont="1" applyFill="1" applyBorder="1" applyAlignment="1">
      <alignment horizontal="center" vertical="center"/>
    </xf>
    <xf numFmtId="0" fontId="15" fillId="12" borderId="39" xfId="0" applyFont="1" applyFill="1" applyBorder="1" applyAlignment="1">
      <alignment horizontal="center" vertical="center"/>
    </xf>
    <xf numFmtId="0" fontId="31" fillId="12" borderId="9" xfId="0" applyFont="1" applyFill="1" applyBorder="1" applyAlignment="1">
      <alignment horizontal="center" vertical="center"/>
    </xf>
    <xf numFmtId="0" fontId="31" fillId="12" borderId="63" xfId="0" applyFont="1" applyFill="1" applyBorder="1" applyAlignment="1">
      <alignment horizontal="center" vertical="center"/>
    </xf>
    <xf numFmtId="0" fontId="31" fillId="12" borderId="76" xfId="0" applyFont="1" applyFill="1" applyBorder="1" applyAlignment="1">
      <alignment horizontal="center" vertical="center"/>
    </xf>
    <xf numFmtId="0" fontId="15" fillId="12" borderId="10" xfId="0" applyFont="1" applyFill="1" applyBorder="1" applyAlignment="1">
      <alignment horizontal="left" vertical="center" wrapText="1"/>
    </xf>
    <xf numFmtId="0" fontId="15" fillId="12" borderId="27" xfId="0" applyFont="1" applyFill="1" applyBorder="1" applyAlignment="1">
      <alignment horizontal="center" vertical="center"/>
    </xf>
    <xf numFmtId="0" fontId="15" fillId="12" borderId="33" xfId="0" applyFont="1" applyFill="1" applyBorder="1" applyAlignment="1">
      <alignment horizontal="center" vertical="center"/>
    </xf>
    <xf numFmtId="0" fontId="31" fillId="12" borderId="76" xfId="0" quotePrefix="1" applyFont="1" applyFill="1" applyBorder="1" applyAlignment="1">
      <alignment horizontal="center" vertical="center"/>
    </xf>
    <xf numFmtId="0" fontId="15" fillId="12" borderId="7" xfId="0" quotePrefix="1" applyFont="1" applyFill="1" applyBorder="1" applyAlignment="1">
      <alignment horizontal="center" vertical="center"/>
    </xf>
    <xf numFmtId="0" fontId="15" fillId="12" borderId="41" xfId="0" quotePrefix="1" applyFont="1" applyFill="1" applyBorder="1" applyAlignment="1">
      <alignment horizontal="center" vertical="center"/>
    </xf>
    <xf numFmtId="0" fontId="15" fillId="12" borderId="31" xfId="0" applyFont="1" applyFill="1" applyBorder="1" applyAlignment="1">
      <alignment horizontal="left" vertical="center" wrapText="1"/>
    </xf>
    <xf numFmtId="0" fontId="15" fillId="12" borderId="33" xfId="0" applyFont="1" applyFill="1" applyBorder="1" applyAlignment="1">
      <alignment horizontal="left" vertical="center" wrapText="1"/>
    </xf>
    <xf numFmtId="0" fontId="15" fillId="12" borderId="75" xfId="0" applyFont="1" applyFill="1" applyBorder="1" applyAlignment="1">
      <alignment horizontal="left" vertical="center" wrapText="1"/>
    </xf>
    <xf numFmtId="0" fontId="15" fillId="12" borderId="56" xfId="0" applyFont="1" applyFill="1" applyBorder="1" applyAlignment="1">
      <alignment horizontal="left" vertical="center" wrapText="1"/>
    </xf>
    <xf numFmtId="0" fontId="31" fillId="12" borderId="7" xfId="0" applyFont="1" applyFill="1" applyBorder="1" applyAlignment="1">
      <alignment horizontal="center" wrapText="1"/>
    </xf>
    <xf numFmtId="0" fontId="19" fillId="0" borderId="0" xfId="0" applyFont="1" applyAlignment="1">
      <alignment horizontal="center" vertical="center" wrapText="1"/>
    </xf>
    <xf numFmtId="0" fontId="19" fillId="0" borderId="0" xfId="0" applyFont="1" applyAlignment="1">
      <alignment vertical="center" wrapText="1"/>
    </xf>
    <xf numFmtId="0" fontId="19" fillId="0" borderId="0" xfId="0" applyFont="1" applyAlignment="1">
      <alignment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vertical="top" wrapText="1"/>
    </xf>
    <xf numFmtId="0" fontId="19" fillId="0" borderId="0" xfId="0" applyFont="1" applyAlignment="1">
      <alignment wrapText="1"/>
    </xf>
    <xf numFmtId="0" fontId="20" fillId="0" borderId="0" xfId="0" applyFont="1"/>
    <xf numFmtId="0" fontId="31" fillId="12" borderId="22" xfId="0" applyFont="1" applyFill="1" applyBorder="1" applyAlignment="1">
      <alignment horizontal="center" vertical="center"/>
    </xf>
    <xf numFmtId="0" fontId="31" fillId="12" borderId="4" xfId="0" quotePrefix="1" applyFont="1" applyFill="1" applyBorder="1" applyAlignment="1">
      <alignment horizontal="center" vertical="center"/>
    </xf>
    <xf numFmtId="0" fontId="15" fillId="12" borderId="62" xfId="0" quotePrefix="1" applyFont="1" applyFill="1" applyBorder="1" applyAlignment="1">
      <alignment horizontal="center" vertical="center"/>
    </xf>
    <xf numFmtId="0" fontId="15" fillId="12" borderId="47" xfId="0" quotePrefix="1" applyFont="1" applyFill="1" applyBorder="1" applyAlignment="1">
      <alignment horizontal="center" vertical="center"/>
    </xf>
    <xf numFmtId="0" fontId="31" fillId="12" borderId="20" xfId="0" applyFont="1" applyFill="1" applyBorder="1" applyAlignment="1">
      <alignment horizontal="center" vertical="center"/>
    </xf>
    <xf numFmtId="0" fontId="15" fillId="12" borderId="18" xfId="0" applyFont="1" applyFill="1" applyBorder="1" applyAlignment="1">
      <alignment horizontal="center" vertical="center"/>
    </xf>
    <xf numFmtId="0" fontId="15" fillId="12" borderId="50" xfId="0" applyFont="1" applyFill="1" applyBorder="1" applyAlignment="1">
      <alignment horizontal="left" vertical="center" wrapText="1"/>
    </xf>
    <xf numFmtId="0" fontId="71" fillId="12" borderId="0" xfId="0" quotePrefix="1" applyFont="1" applyFill="1" applyAlignment="1">
      <alignment horizontal="center" vertical="center"/>
    </xf>
    <xf numFmtId="0" fontId="71" fillId="12" borderId="6" xfId="0" quotePrefix="1" applyFont="1" applyFill="1" applyBorder="1" applyAlignment="1">
      <alignment horizontal="center" vertical="center"/>
    </xf>
    <xf numFmtId="0" fontId="71" fillId="12" borderId="21" xfId="0" quotePrefix="1" applyFont="1" applyFill="1" applyBorder="1" applyAlignment="1">
      <alignment horizontal="center" vertical="center"/>
    </xf>
    <xf numFmtId="0" fontId="71" fillId="12" borderId="25" xfId="0" quotePrefix="1" applyFont="1" applyFill="1" applyBorder="1" applyAlignment="1">
      <alignment horizontal="center" vertical="center"/>
    </xf>
    <xf numFmtId="0" fontId="71" fillId="12" borderId="18" xfId="0" quotePrefix="1" applyFont="1" applyFill="1" applyBorder="1" applyAlignment="1">
      <alignment horizontal="center" vertical="center"/>
    </xf>
    <xf numFmtId="0" fontId="15" fillId="12" borderId="18" xfId="0" quotePrefix="1" applyFont="1" applyFill="1" applyBorder="1" applyAlignment="1">
      <alignment horizontal="center" vertical="center"/>
    </xf>
    <xf numFmtId="0" fontId="71" fillId="12" borderId="19" xfId="0" quotePrefix="1" applyFont="1" applyFill="1" applyBorder="1" applyAlignment="1">
      <alignment horizontal="center" vertical="center"/>
    </xf>
    <xf numFmtId="0" fontId="32" fillId="12" borderId="72" xfId="0" applyFont="1" applyFill="1" applyBorder="1" applyAlignment="1">
      <alignment horizontal="center" vertical="center"/>
    </xf>
    <xf numFmtId="0" fontId="32" fillId="12" borderId="73" xfId="0" applyFont="1" applyFill="1" applyBorder="1" applyAlignment="1">
      <alignment horizontal="left" vertical="center" wrapText="1"/>
    </xf>
    <xf numFmtId="0" fontId="32" fillId="12" borderId="51" xfId="0" quotePrefix="1" applyFont="1" applyFill="1" applyBorder="1" applyAlignment="1">
      <alignment horizontal="center" vertical="center"/>
    </xf>
    <xf numFmtId="0" fontId="32" fillId="12" borderId="74" xfId="0" quotePrefix="1" applyFont="1" applyFill="1" applyBorder="1" applyAlignment="1">
      <alignment horizontal="center" vertical="center"/>
    </xf>
    <xf numFmtId="0" fontId="31" fillId="12" borderId="41" xfId="0" applyFont="1" applyFill="1" applyBorder="1" applyAlignment="1">
      <alignment horizontal="center" vertical="center" wrapText="1"/>
    </xf>
    <xf numFmtId="0" fontId="31" fillId="12" borderId="2" xfId="0" applyFont="1" applyFill="1" applyBorder="1"/>
    <xf numFmtId="0" fontId="23" fillId="12" borderId="15" xfId="0" applyFont="1" applyFill="1" applyBorder="1"/>
    <xf numFmtId="0" fontId="23" fillId="12" borderId="52" xfId="0" applyFont="1" applyFill="1" applyBorder="1"/>
    <xf numFmtId="0" fontId="31" fillId="12" borderId="61" xfId="0" applyFont="1" applyFill="1" applyBorder="1" applyAlignment="1">
      <alignment horizontal="center" vertical="center"/>
    </xf>
    <xf numFmtId="0" fontId="31" fillId="12" borderId="14" xfId="0" applyFont="1" applyFill="1" applyBorder="1"/>
    <xf numFmtId="0" fontId="26" fillId="12" borderId="9" xfId="0" applyFont="1" applyFill="1" applyBorder="1"/>
    <xf numFmtId="0" fontId="26" fillId="12" borderId="23" xfId="0" applyFont="1" applyFill="1" applyBorder="1"/>
    <xf numFmtId="0" fontId="31" fillId="12" borderId="4" xfId="0" applyFont="1" applyFill="1" applyBorder="1" applyAlignment="1">
      <alignment horizontal="center" vertical="center"/>
    </xf>
    <xf numFmtId="0" fontId="31" fillId="12" borderId="6" xfId="0" applyFont="1" applyFill="1" applyBorder="1" applyAlignment="1">
      <alignment horizontal="center" vertical="center"/>
    </xf>
    <xf numFmtId="0" fontId="31" fillId="12" borderId="25" xfId="0" applyFont="1" applyFill="1" applyBorder="1" applyAlignment="1">
      <alignment horizontal="center" vertical="center"/>
    </xf>
    <xf numFmtId="0" fontId="31" fillId="12" borderId="72" xfId="0" applyFont="1" applyFill="1" applyBorder="1" applyAlignment="1">
      <alignment horizontal="left" vertical="center"/>
    </xf>
    <xf numFmtId="0" fontId="31" fillId="12" borderId="73" xfId="0" applyFont="1" applyFill="1" applyBorder="1" applyAlignment="1">
      <alignment horizontal="left" vertical="center" wrapText="1"/>
    </xf>
    <xf numFmtId="0" fontId="32" fillId="12" borderId="10" xfId="0" applyFont="1" applyFill="1" applyBorder="1" applyAlignment="1">
      <alignment vertical="center" wrapText="1"/>
    </xf>
    <xf numFmtId="1" fontId="31" fillId="12" borderId="7" xfId="0" applyNumberFormat="1" applyFont="1" applyFill="1" applyBorder="1" applyAlignment="1">
      <alignment horizontal="center" vertical="center" textRotation="90"/>
    </xf>
    <xf numFmtId="0" fontId="31" fillId="12" borderId="51" xfId="0" applyFont="1" applyFill="1" applyBorder="1" applyAlignment="1">
      <alignment horizontal="center" vertical="center" textRotation="90" wrapText="1"/>
    </xf>
    <xf numFmtId="0" fontId="31" fillId="12" borderId="74" xfId="0" applyFont="1" applyFill="1" applyBorder="1" applyAlignment="1">
      <alignment horizontal="center" vertical="center" textRotation="90" wrapText="1"/>
    </xf>
    <xf numFmtId="1" fontId="31" fillId="12" borderId="25" xfId="0" applyNumberFormat="1" applyFont="1" applyFill="1" applyBorder="1" applyAlignment="1">
      <alignment horizontal="center" vertical="center" textRotation="90"/>
    </xf>
    <xf numFmtId="0" fontId="31" fillId="12" borderId="73" xfId="0" applyFont="1" applyFill="1" applyBorder="1" applyAlignment="1">
      <alignment horizontal="center" vertical="center" textRotation="90" wrapText="1"/>
    </xf>
    <xf numFmtId="1" fontId="31" fillId="12" borderId="59" xfId="0" applyNumberFormat="1" applyFont="1" applyFill="1" applyBorder="1" applyAlignment="1">
      <alignment horizontal="center" vertical="center" textRotation="90"/>
    </xf>
    <xf numFmtId="1" fontId="31" fillId="12" borderId="60" xfId="0" applyNumberFormat="1" applyFont="1" applyFill="1" applyBorder="1" applyAlignment="1">
      <alignment horizontal="center" vertical="center" textRotation="90"/>
    </xf>
    <xf numFmtId="1" fontId="31" fillId="12" borderId="72" xfId="0" applyNumberFormat="1" applyFont="1" applyFill="1" applyBorder="1" applyAlignment="1">
      <alignment horizontal="center" vertical="center" textRotation="90"/>
    </xf>
    <xf numFmtId="0" fontId="31" fillId="12" borderId="25" xfId="0" quotePrefix="1" applyFont="1" applyFill="1" applyBorder="1" applyAlignment="1">
      <alignment horizontal="center" vertical="center"/>
    </xf>
    <xf numFmtId="0" fontId="31" fillId="12" borderId="29" xfId="0" quotePrefix="1" applyFont="1" applyFill="1" applyBorder="1" applyAlignment="1">
      <alignment horizontal="center" vertical="center" wrapText="1"/>
    </xf>
    <xf numFmtId="0" fontId="31" fillId="12" borderId="81" xfId="0" applyFont="1" applyFill="1" applyBorder="1" applyAlignment="1">
      <alignment horizontal="center" vertical="center"/>
    </xf>
    <xf numFmtId="0" fontId="31" fillId="12" borderId="41" xfId="0" applyFont="1" applyFill="1" applyBorder="1" applyAlignment="1">
      <alignment horizontal="center" vertical="distributed" wrapText="1"/>
    </xf>
    <xf numFmtId="0" fontId="31" fillId="12" borderId="72" xfId="0" applyFont="1" applyFill="1" applyBorder="1" applyAlignment="1">
      <alignment horizontal="center" vertical="center"/>
    </xf>
    <xf numFmtId="0" fontId="31" fillId="12" borderId="74" xfId="0" applyFont="1" applyFill="1" applyBorder="1" applyAlignment="1">
      <alignment horizontal="center" vertical="distributed" wrapText="1"/>
    </xf>
    <xf numFmtId="0" fontId="15" fillId="12" borderId="66" xfId="0" quotePrefix="1" applyFont="1" applyFill="1" applyBorder="1" applyAlignment="1">
      <alignment horizontal="center" vertical="center"/>
    </xf>
    <xf numFmtId="0" fontId="15" fillId="12" borderId="37" xfId="0" quotePrefix="1" applyFont="1" applyFill="1" applyBorder="1" applyAlignment="1">
      <alignment horizontal="center" vertical="center"/>
    </xf>
    <xf numFmtId="0" fontId="15" fillId="12" borderId="31" xfId="0" quotePrefix="1" applyFont="1" applyFill="1" applyBorder="1" applyAlignment="1">
      <alignment horizontal="center" vertical="center"/>
    </xf>
    <xf numFmtId="0" fontId="15" fillId="12" borderId="68" xfId="0" quotePrefix="1" applyFont="1" applyFill="1" applyBorder="1" applyAlignment="1">
      <alignment horizontal="center" vertical="center"/>
    </xf>
    <xf numFmtId="0" fontId="15" fillId="12" borderId="22" xfId="0" quotePrefix="1" applyFont="1" applyFill="1" applyBorder="1" applyAlignment="1">
      <alignment horizontal="center" vertical="center"/>
    </xf>
    <xf numFmtId="0" fontId="31" fillId="12" borderId="56" xfId="0" quotePrefix="1" applyFont="1" applyFill="1" applyBorder="1" applyAlignment="1">
      <alignment horizontal="center" vertical="center"/>
    </xf>
    <xf numFmtId="0" fontId="31" fillId="12" borderId="9" xfId="0" quotePrefix="1" applyFont="1" applyFill="1" applyBorder="1" applyAlignment="1">
      <alignment horizontal="center" vertical="center"/>
    </xf>
    <xf numFmtId="0" fontId="31" fillId="12" borderId="66" xfId="0" quotePrefix="1" applyFont="1" applyFill="1" applyBorder="1" applyAlignment="1">
      <alignment horizontal="center" vertical="center"/>
    </xf>
    <xf numFmtId="0" fontId="31" fillId="12" borderId="68" xfId="0" quotePrefix="1" applyFont="1" applyFill="1" applyBorder="1" applyAlignment="1">
      <alignment horizontal="center" vertical="center"/>
    </xf>
    <xf numFmtId="0" fontId="31" fillId="12" borderId="48" xfId="0" quotePrefix="1" applyFont="1" applyFill="1" applyBorder="1" applyAlignment="1">
      <alignment horizontal="center" vertical="center"/>
    </xf>
    <xf numFmtId="0" fontId="31" fillId="12" borderId="35" xfId="0" quotePrefix="1" applyFont="1" applyFill="1" applyBorder="1" applyAlignment="1">
      <alignment horizontal="center" vertical="center"/>
    </xf>
    <xf numFmtId="0" fontId="31" fillId="12" borderId="37" xfId="0" quotePrefix="1" applyFont="1" applyFill="1" applyBorder="1" applyAlignment="1">
      <alignment horizontal="center" vertical="center"/>
    </xf>
    <xf numFmtId="0" fontId="31" fillId="12" borderId="31" xfId="0" quotePrefix="1" applyFont="1" applyFill="1" applyBorder="1" applyAlignment="1">
      <alignment horizontal="center" vertical="center"/>
    </xf>
    <xf numFmtId="0" fontId="31" fillId="12" borderId="24" xfId="0" quotePrefix="1" applyFont="1" applyFill="1" applyBorder="1" applyAlignment="1">
      <alignment horizontal="center" vertical="center"/>
    </xf>
    <xf numFmtId="0" fontId="15" fillId="12" borderId="62" xfId="0" applyFont="1" applyFill="1" applyBorder="1" applyAlignment="1">
      <alignment horizontal="center" vertical="center"/>
    </xf>
    <xf numFmtId="0" fontId="15" fillId="12" borderId="67" xfId="0" quotePrefix="1" applyFont="1" applyFill="1" applyBorder="1" applyAlignment="1">
      <alignment horizontal="center" vertical="center"/>
    </xf>
    <xf numFmtId="0" fontId="15" fillId="12" borderId="32" xfId="0" quotePrefix="1" applyFont="1" applyFill="1" applyBorder="1" applyAlignment="1">
      <alignment horizontal="center" vertical="center"/>
    </xf>
    <xf numFmtId="0" fontId="15" fillId="12" borderId="33" xfId="0" quotePrefix="1" applyFont="1" applyFill="1" applyBorder="1" applyAlignment="1">
      <alignment horizontal="center" vertical="center"/>
    </xf>
    <xf numFmtId="0" fontId="31" fillId="12" borderId="15" xfId="0" quotePrefix="1" applyFont="1" applyFill="1" applyBorder="1" applyAlignment="1">
      <alignment horizontal="center" vertical="center"/>
    </xf>
    <xf numFmtId="0" fontId="31" fillId="12" borderId="67" xfId="0" quotePrefix="1" applyFont="1" applyFill="1" applyBorder="1" applyAlignment="1">
      <alignment horizontal="center" vertical="center"/>
    </xf>
    <xf numFmtId="0" fontId="31" fillId="12" borderId="42" xfId="0" quotePrefix="1" applyFont="1" applyFill="1" applyBorder="1" applyAlignment="1">
      <alignment horizontal="center" vertical="center"/>
    </xf>
    <xf numFmtId="0" fontId="31" fillId="12" borderId="2" xfId="0" quotePrefix="1" applyFont="1" applyFill="1" applyBorder="1" applyAlignment="1">
      <alignment horizontal="center" vertical="center"/>
    </xf>
    <xf numFmtId="0" fontId="31" fillId="12" borderId="32" xfId="0" quotePrefix="1" applyFont="1" applyFill="1" applyBorder="1" applyAlignment="1">
      <alignment horizontal="center" vertical="center"/>
    </xf>
    <xf numFmtId="0" fontId="31" fillId="12" borderId="33" xfId="0" quotePrefix="1" applyFont="1" applyFill="1" applyBorder="1" applyAlignment="1">
      <alignment horizontal="center" vertical="center"/>
    </xf>
    <xf numFmtId="0" fontId="31" fillId="12" borderId="65" xfId="0" quotePrefix="1" applyFont="1" applyFill="1" applyBorder="1" applyAlignment="1">
      <alignment horizontal="center" vertical="center"/>
    </xf>
    <xf numFmtId="0" fontId="15" fillId="12" borderId="71" xfId="0" quotePrefix="1" applyFont="1" applyFill="1" applyBorder="1" applyAlignment="1">
      <alignment horizontal="center" vertical="center"/>
    </xf>
    <xf numFmtId="0" fontId="15" fillId="12" borderId="80" xfId="0" quotePrefix="1" applyFont="1" applyFill="1" applyBorder="1" applyAlignment="1">
      <alignment horizontal="center" vertical="center"/>
    </xf>
    <xf numFmtId="0" fontId="15" fillId="12" borderId="75" xfId="0" quotePrefix="1" applyFont="1" applyFill="1" applyBorder="1" applyAlignment="1">
      <alignment horizontal="center" vertical="center"/>
    </xf>
    <xf numFmtId="0" fontId="15" fillId="12" borderId="36" xfId="0" quotePrefix="1" applyFont="1" applyFill="1" applyBorder="1" applyAlignment="1">
      <alignment horizontal="center" vertical="center"/>
    </xf>
    <xf numFmtId="0" fontId="31" fillId="12" borderId="63" xfId="0" quotePrefix="1" applyFont="1" applyFill="1" applyBorder="1" applyAlignment="1">
      <alignment horizontal="center" vertical="center"/>
    </xf>
    <xf numFmtId="0" fontId="31" fillId="12" borderId="45" xfId="0" quotePrefix="1" applyFont="1" applyFill="1" applyBorder="1" applyAlignment="1">
      <alignment horizontal="center" vertical="center"/>
    </xf>
    <xf numFmtId="0" fontId="31" fillId="12" borderId="46" xfId="0" quotePrefix="1" applyFont="1" applyFill="1" applyBorder="1" applyAlignment="1">
      <alignment horizontal="center" vertical="center"/>
    </xf>
    <xf numFmtId="0" fontId="31" fillId="12" borderId="39" xfId="0" quotePrefix="1" applyFont="1" applyFill="1" applyBorder="1" applyAlignment="1">
      <alignment horizontal="center" vertical="center"/>
    </xf>
    <xf numFmtId="0" fontId="31" fillId="12" borderId="38" xfId="0" quotePrefix="1" applyFont="1" applyFill="1" applyBorder="1" applyAlignment="1">
      <alignment horizontal="center" vertical="center"/>
    </xf>
    <xf numFmtId="0" fontId="31" fillId="12" borderId="34" xfId="0" quotePrefix="1" applyFont="1" applyFill="1" applyBorder="1" applyAlignment="1">
      <alignment horizontal="center" vertical="center"/>
    </xf>
    <xf numFmtId="0" fontId="31" fillId="12" borderId="64" xfId="0" quotePrefix="1" applyFont="1" applyFill="1" applyBorder="1" applyAlignment="1">
      <alignment horizontal="center" vertical="center"/>
    </xf>
    <xf numFmtId="0" fontId="31" fillId="12" borderId="53" xfId="0" quotePrefix="1" applyFont="1" applyFill="1" applyBorder="1" applyAlignment="1">
      <alignment horizontal="center" vertical="center"/>
    </xf>
    <xf numFmtId="0" fontId="31" fillId="12" borderId="69" xfId="0" quotePrefix="1" applyFont="1" applyFill="1" applyBorder="1" applyAlignment="1">
      <alignment horizontal="center" vertical="center"/>
    </xf>
    <xf numFmtId="0" fontId="31" fillId="12" borderId="80" xfId="0" quotePrefix="1" applyFont="1" applyFill="1" applyBorder="1" applyAlignment="1">
      <alignment horizontal="center" vertical="center"/>
    </xf>
    <xf numFmtId="0" fontId="31" fillId="12" borderId="75" xfId="0" quotePrefix="1" applyFont="1" applyFill="1" applyBorder="1" applyAlignment="1">
      <alignment horizontal="center" vertical="center"/>
    </xf>
    <xf numFmtId="0" fontId="31" fillId="12" borderId="73" xfId="0" applyFont="1" applyFill="1" applyBorder="1" applyAlignment="1">
      <alignment horizontal="center" vertical="center"/>
    </xf>
    <xf numFmtId="0" fontId="31" fillId="12" borderId="23" xfId="0" quotePrefix="1" applyFont="1" applyFill="1" applyBorder="1" applyAlignment="1">
      <alignment horizontal="center" vertical="center"/>
    </xf>
    <xf numFmtId="0" fontId="15" fillId="12" borderId="58" xfId="0" quotePrefix="1" applyFont="1" applyFill="1" applyBorder="1" applyAlignment="1">
      <alignment horizontal="center" vertical="center"/>
    </xf>
    <xf numFmtId="0" fontId="15" fillId="12" borderId="56" xfId="0" quotePrefix="1" applyFont="1" applyFill="1" applyBorder="1" applyAlignment="1">
      <alignment horizontal="center" vertical="center"/>
    </xf>
    <xf numFmtId="0" fontId="31" fillId="12" borderId="22" xfId="0" quotePrefix="1" applyFont="1" applyFill="1" applyBorder="1" applyAlignment="1">
      <alignment horizontal="center" vertical="center"/>
    </xf>
    <xf numFmtId="0" fontId="31" fillId="12" borderId="13" xfId="0" quotePrefix="1" applyFont="1" applyFill="1" applyBorder="1" applyAlignment="1">
      <alignment horizontal="center" vertical="center"/>
    </xf>
    <xf numFmtId="0" fontId="31" fillId="12" borderId="14" xfId="0" quotePrefix="1" applyFont="1" applyFill="1" applyBorder="1" applyAlignment="1">
      <alignment horizontal="center" vertical="center"/>
    </xf>
    <xf numFmtId="0" fontId="31" fillId="12" borderId="58" xfId="0" quotePrefix="1" applyFont="1" applyFill="1" applyBorder="1" applyAlignment="1">
      <alignment horizontal="center" vertical="center"/>
    </xf>
    <xf numFmtId="0" fontId="15" fillId="12" borderId="56" xfId="0" applyFont="1" applyFill="1" applyBorder="1" applyAlignment="1">
      <alignment horizontal="center" vertical="center"/>
    </xf>
    <xf numFmtId="0" fontId="15" fillId="12" borderId="53" xfId="0" quotePrefix="1" applyFont="1" applyFill="1" applyBorder="1" applyAlignment="1">
      <alignment horizontal="center" vertical="center"/>
    </xf>
    <xf numFmtId="0" fontId="31" fillId="12" borderId="16" xfId="0" quotePrefix="1" applyFont="1" applyFill="1" applyBorder="1" applyAlignment="1">
      <alignment horizontal="center" vertical="center"/>
    </xf>
    <xf numFmtId="0" fontId="15" fillId="12" borderId="75" xfId="0" applyFont="1" applyFill="1" applyBorder="1" applyAlignment="1">
      <alignment horizontal="center" vertical="center"/>
    </xf>
    <xf numFmtId="0" fontId="32" fillId="12" borderId="40" xfId="0" quotePrefix="1" applyFont="1" applyFill="1" applyBorder="1" applyAlignment="1">
      <alignment horizontal="center" vertical="center"/>
    </xf>
    <xf numFmtId="0" fontId="32" fillId="12" borderId="7" xfId="0" quotePrefix="1" applyFont="1" applyFill="1" applyBorder="1" applyAlignment="1">
      <alignment horizontal="center" vertical="center"/>
    </xf>
    <xf numFmtId="0" fontId="32" fillId="12" borderId="41" xfId="0" quotePrefix="1" applyFont="1" applyFill="1" applyBorder="1" applyAlignment="1">
      <alignment horizontal="center" vertical="center"/>
    </xf>
    <xf numFmtId="0" fontId="31" fillId="12" borderId="72" xfId="0" quotePrefix="1" applyFont="1" applyFill="1" applyBorder="1" applyAlignment="1">
      <alignment horizontal="center" vertical="center"/>
    </xf>
    <xf numFmtId="0" fontId="71" fillId="12" borderId="73" xfId="0" quotePrefix="1" applyFont="1" applyFill="1" applyBorder="1" applyAlignment="1">
      <alignment horizontal="center" vertical="center"/>
    </xf>
    <xf numFmtId="0" fontId="71" fillId="12" borderId="7" xfId="0" quotePrefix="1" applyFont="1" applyFill="1" applyBorder="1" applyAlignment="1">
      <alignment horizontal="center" vertical="center"/>
    </xf>
    <xf numFmtId="0" fontId="71" fillId="12" borderId="72" xfId="0" quotePrefix="1" applyFont="1" applyFill="1" applyBorder="1" applyAlignment="1">
      <alignment horizontal="center" vertical="center"/>
    </xf>
    <xf numFmtId="0" fontId="71" fillId="12" borderId="76" xfId="0" quotePrefix="1" applyFont="1" applyFill="1" applyBorder="1" applyAlignment="1">
      <alignment horizontal="center" vertical="center"/>
    </xf>
    <xf numFmtId="0" fontId="15" fillId="12" borderId="51" xfId="0" quotePrefix="1" applyFont="1" applyFill="1" applyBorder="1" applyAlignment="1">
      <alignment horizontal="center" vertical="center"/>
    </xf>
    <xf numFmtId="0" fontId="31" fillId="12" borderId="73" xfId="0" quotePrefix="1" applyFont="1" applyFill="1" applyBorder="1" applyAlignment="1">
      <alignment horizontal="center" vertical="center"/>
    </xf>
    <xf numFmtId="0" fontId="15" fillId="12" borderId="73" xfId="0" applyFont="1" applyFill="1" applyBorder="1" applyAlignment="1">
      <alignment horizontal="center" vertical="center"/>
    </xf>
    <xf numFmtId="0" fontId="15" fillId="12" borderId="21" xfId="0" quotePrefix="1" applyFont="1" applyFill="1" applyBorder="1" applyAlignment="1">
      <alignment horizontal="center" vertical="center"/>
    </xf>
    <xf numFmtId="0" fontId="71" fillId="12" borderId="5" xfId="0" quotePrefix="1" applyFont="1" applyFill="1" applyBorder="1" applyAlignment="1">
      <alignment horizontal="center" vertical="center"/>
    </xf>
    <xf numFmtId="0" fontId="71" fillId="12" borderId="17" xfId="0" quotePrefix="1" applyFont="1" applyFill="1" applyBorder="1" applyAlignment="1">
      <alignment horizontal="center" vertical="center"/>
    </xf>
    <xf numFmtId="0" fontId="71" fillId="12" borderId="50" xfId="0" quotePrefix="1" applyFont="1" applyFill="1" applyBorder="1" applyAlignment="1">
      <alignment horizontal="center" vertical="center"/>
    </xf>
    <xf numFmtId="0" fontId="71" fillId="12" borderId="20" xfId="0" quotePrefix="1" applyFont="1" applyFill="1" applyBorder="1" applyAlignment="1">
      <alignment horizontal="center" vertical="center"/>
    </xf>
    <xf numFmtId="0" fontId="31" fillId="12" borderId="50" xfId="0" quotePrefix="1" applyFont="1" applyFill="1" applyBorder="1" applyAlignment="1">
      <alignment horizontal="center" vertical="center"/>
    </xf>
    <xf numFmtId="0" fontId="31" fillId="12" borderId="20" xfId="0" quotePrefix="1" applyFont="1" applyFill="1" applyBorder="1" applyAlignment="1">
      <alignment horizontal="center" vertical="center"/>
    </xf>
    <xf numFmtId="0" fontId="31" fillId="12" borderId="18" xfId="0" quotePrefix="1" applyFont="1" applyFill="1" applyBorder="1" applyAlignment="1">
      <alignment horizontal="center" vertical="center"/>
    </xf>
    <xf numFmtId="0" fontId="31" fillId="12" borderId="19" xfId="0" quotePrefix="1" applyFont="1" applyFill="1" applyBorder="1" applyAlignment="1">
      <alignment horizontal="center" vertical="center"/>
    </xf>
    <xf numFmtId="0" fontId="31" fillId="12" borderId="26" xfId="0" quotePrefix="1" applyFont="1" applyFill="1" applyBorder="1" applyAlignment="1">
      <alignment horizontal="center" vertical="center"/>
    </xf>
    <xf numFmtId="0" fontId="31" fillId="12" borderId="78" xfId="0" quotePrefix="1" applyFont="1" applyFill="1" applyBorder="1" applyAlignment="1">
      <alignment horizontal="center" vertical="center"/>
    </xf>
    <xf numFmtId="0" fontId="31" fillId="12" borderId="27" xfId="0" quotePrefix="1" applyFont="1" applyFill="1" applyBorder="1" applyAlignment="1">
      <alignment horizontal="center" vertical="center"/>
    </xf>
    <xf numFmtId="0" fontId="15" fillId="12" borderId="78" xfId="0" applyFont="1" applyFill="1" applyBorder="1" applyAlignment="1">
      <alignment horizontal="center" vertical="center"/>
    </xf>
    <xf numFmtId="0" fontId="31" fillId="12" borderId="29" xfId="0" quotePrefix="1" applyFont="1" applyFill="1" applyBorder="1" applyAlignment="1">
      <alignment horizontal="center" vertical="center"/>
    </xf>
    <xf numFmtId="0" fontId="15" fillId="12" borderId="45" xfId="0" applyFont="1" applyFill="1" applyBorder="1" applyAlignment="1">
      <alignment horizontal="center" vertical="center"/>
    </xf>
    <xf numFmtId="0" fontId="15" fillId="12" borderId="55" xfId="0" quotePrefix="1" applyFont="1" applyFill="1" applyBorder="1" applyAlignment="1">
      <alignment horizontal="center" vertical="center"/>
    </xf>
    <xf numFmtId="0" fontId="15" fillId="12" borderId="22" xfId="0" applyFont="1" applyFill="1" applyBorder="1" applyAlignment="1">
      <alignment horizontal="center" vertical="center"/>
    </xf>
    <xf numFmtId="0" fontId="15" fillId="12" borderId="59" xfId="0" applyFont="1" applyFill="1" applyBorder="1" applyAlignment="1">
      <alignment horizontal="center" vertical="center"/>
    </xf>
    <xf numFmtId="0" fontId="31" fillId="12" borderId="0" xfId="0" applyFont="1" applyFill="1" applyAlignment="1">
      <alignment horizontal="center" vertical="center"/>
    </xf>
    <xf numFmtId="0" fontId="32" fillId="12" borderId="67" xfId="0" applyFont="1" applyFill="1" applyBorder="1" applyAlignment="1">
      <alignment horizontal="center" vertical="center"/>
    </xf>
    <xf numFmtId="0" fontId="32" fillId="12" borderId="52" xfId="0" applyFont="1" applyFill="1" applyBorder="1" applyAlignment="1">
      <alignment horizontal="center" vertical="center"/>
    </xf>
    <xf numFmtId="0" fontId="32" fillId="12" borderId="15" xfId="0" applyFont="1" applyFill="1" applyBorder="1" applyAlignment="1">
      <alignment horizontal="center" vertical="center"/>
    </xf>
    <xf numFmtId="0" fontId="32" fillId="12" borderId="56" xfId="0" applyFont="1" applyFill="1" applyBorder="1" applyAlignment="1">
      <alignment horizontal="center" vertical="center"/>
    </xf>
    <xf numFmtId="0" fontId="32" fillId="12" borderId="49" xfId="0" applyFont="1" applyFill="1" applyBorder="1" applyAlignment="1">
      <alignment horizontal="center" vertical="center"/>
    </xf>
    <xf numFmtId="0" fontId="31" fillId="12" borderId="5" xfId="0" quotePrefix="1" applyFont="1" applyFill="1" applyBorder="1" applyAlignment="1">
      <alignment horizontal="center" vertical="center"/>
    </xf>
    <xf numFmtId="0" fontId="31" fillId="12" borderId="3" xfId="0" applyFont="1" applyFill="1" applyBorder="1" applyAlignment="1">
      <alignment horizontal="center" vertical="center"/>
    </xf>
    <xf numFmtId="0" fontId="31" fillId="12" borderId="3" xfId="0" quotePrefix="1" applyFont="1" applyFill="1" applyBorder="1" applyAlignment="1">
      <alignment horizontal="center" vertical="center"/>
    </xf>
    <xf numFmtId="0" fontId="15" fillId="12" borderId="3" xfId="0" applyFont="1" applyFill="1" applyBorder="1" applyAlignment="1">
      <alignment horizontal="center" vertical="center"/>
    </xf>
    <xf numFmtId="0" fontId="15" fillId="12" borderId="49" xfId="0" applyFont="1" applyFill="1" applyBorder="1" applyAlignment="1">
      <alignment horizontal="center" vertical="center"/>
    </xf>
    <xf numFmtId="0" fontId="31" fillId="12" borderId="8" xfId="0" quotePrefix="1" applyFont="1" applyFill="1" applyBorder="1" applyAlignment="1">
      <alignment horizontal="center" vertical="center"/>
    </xf>
    <xf numFmtId="0" fontId="15" fillId="12" borderId="69" xfId="0" applyFont="1" applyFill="1" applyBorder="1" applyAlignment="1">
      <alignment horizontal="center" vertical="center"/>
    </xf>
    <xf numFmtId="0" fontId="15" fillId="12" borderId="74" xfId="0" applyFont="1" applyFill="1" applyBorder="1" applyAlignment="1">
      <alignment horizontal="center" vertical="center"/>
    </xf>
    <xf numFmtId="0" fontId="15" fillId="12" borderId="50" xfId="0" applyFont="1" applyFill="1" applyBorder="1" applyAlignment="1">
      <alignment horizontal="center" vertical="center"/>
    </xf>
    <xf numFmtId="0" fontId="31" fillId="12" borderId="21" xfId="0" applyFont="1" applyFill="1" applyBorder="1" applyAlignment="1">
      <alignment horizontal="center" vertical="center"/>
    </xf>
    <xf numFmtId="0" fontId="31" fillId="12" borderId="70" xfId="0" quotePrefix="1" applyFont="1" applyFill="1" applyBorder="1" applyAlignment="1">
      <alignment horizontal="center" vertical="center"/>
    </xf>
    <xf numFmtId="0" fontId="31" fillId="12" borderId="77" xfId="0" quotePrefix="1" applyFont="1" applyFill="1" applyBorder="1" applyAlignment="1">
      <alignment horizontal="center" vertical="center"/>
    </xf>
    <xf numFmtId="0" fontId="31" fillId="12" borderId="49" xfId="0" quotePrefix="1" applyFont="1" applyFill="1" applyBorder="1" applyAlignment="1">
      <alignment horizontal="center" vertical="center"/>
    </xf>
    <xf numFmtId="0" fontId="31" fillId="12" borderId="61" xfId="0" quotePrefix="1" applyFont="1" applyFill="1" applyBorder="1" applyAlignment="1">
      <alignment horizontal="center" vertical="center"/>
    </xf>
    <xf numFmtId="0" fontId="31" fillId="12" borderId="54" xfId="0" applyFont="1" applyFill="1" applyBorder="1" applyAlignment="1">
      <alignment horizontal="center" vertical="center"/>
    </xf>
    <xf numFmtId="0" fontId="31" fillId="12" borderId="62" xfId="0" applyFont="1" applyFill="1" applyBorder="1" applyAlignment="1">
      <alignment horizontal="center" vertical="center"/>
    </xf>
    <xf numFmtId="1" fontId="31" fillId="12" borderId="7" xfId="0" applyNumberFormat="1" applyFont="1" applyFill="1" applyBorder="1" applyAlignment="1">
      <alignment horizontal="center" vertical="center"/>
    </xf>
    <xf numFmtId="0" fontId="15" fillId="12" borderId="26" xfId="0" applyFont="1" applyFill="1" applyBorder="1" applyAlignment="1">
      <alignment horizontal="center" vertical="center"/>
    </xf>
    <xf numFmtId="0" fontId="23" fillId="12" borderId="41" xfId="0" applyFont="1" applyFill="1" applyBorder="1" applyAlignment="1">
      <alignment horizontal="center" vertical="center"/>
    </xf>
    <xf numFmtId="0" fontId="23" fillId="12" borderId="47" xfId="0" applyFont="1" applyFill="1" applyBorder="1" applyAlignment="1">
      <alignment horizontal="center" vertical="center"/>
    </xf>
    <xf numFmtId="0" fontId="23" fillId="12" borderId="6" xfId="0" applyFont="1" applyFill="1" applyBorder="1" applyAlignment="1">
      <alignment horizontal="center" vertical="center"/>
    </xf>
    <xf numFmtId="0" fontId="23" fillId="12" borderId="25" xfId="0" applyFont="1" applyFill="1" applyBorder="1" applyAlignment="1">
      <alignment horizontal="center" vertical="center"/>
    </xf>
    <xf numFmtId="0" fontId="31" fillId="12" borderId="68" xfId="0" applyFont="1" applyFill="1" applyBorder="1" applyAlignment="1">
      <alignment horizontal="center" vertical="center"/>
    </xf>
    <xf numFmtId="0" fontId="31" fillId="12" borderId="66" xfId="0" applyFont="1" applyFill="1" applyBorder="1" applyAlignment="1">
      <alignment horizontal="center" vertical="center"/>
    </xf>
    <xf numFmtId="0" fontId="31" fillId="12" borderId="67" xfId="0" applyFont="1" applyFill="1" applyBorder="1" applyAlignment="1">
      <alignment horizontal="center" vertical="center"/>
    </xf>
    <xf numFmtId="0" fontId="31" fillId="12" borderId="1" xfId="0" applyFont="1" applyFill="1" applyBorder="1" applyAlignment="1">
      <alignment horizontal="center" vertical="center"/>
    </xf>
    <xf numFmtId="0" fontId="31" fillId="12" borderId="8" xfId="0" applyFont="1" applyFill="1" applyBorder="1" applyAlignment="1">
      <alignment horizontal="center" vertical="center"/>
    </xf>
    <xf numFmtId="0" fontId="15" fillId="12" borderId="1" xfId="0" applyFont="1" applyFill="1" applyBorder="1"/>
    <xf numFmtId="0" fontId="12" fillId="0" borderId="82" xfId="2" applyFont="1" applyBorder="1" applyAlignment="1">
      <alignment horizontal="center" vertical="center" wrapText="1"/>
    </xf>
    <xf numFmtId="0" fontId="12" fillId="0" borderId="89" xfId="2" applyFont="1" applyBorder="1" applyAlignment="1">
      <alignment horizontal="center" vertical="center" wrapText="1"/>
    </xf>
    <xf numFmtId="0" fontId="12" fillId="0" borderId="90" xfId="2" applyFont="1" applyBorder="1" applyAlignment="1">
      <alignment horizontal="center" vertical="center" wrapText="1"/>
    </xf>
    <xf numFmtId="0" fontId="12" fillId="0" borderId="91" xfId="2" applyFont="1" applyBorder="1" applyAlignment="1">
      <alignment horizontal="center" vertical="center" wrapText="1"/>
    </xf>
    <xf numFmtId="0" fontId="12" fillId="0" borderId="92" xfId="2" applyFont="1" applyBorder="1" applyAlignment="1">
      <alignment horizontal="center" vertical="center" wrapText="1"/>
    </xf>
    <xf numFmtId="0" fontId="12" fillId="0" borderId="93" xfId="2" applyFont="1" applyBorder="1" applyAlignment="1">
      <alignment horizontal="center" vertical="center" wrapText="1"/>
    </xf>
    <xf numFmtId="3" fontId="12" fillId="0" borderId="93" xfId="2" applyNumberFormat="1" applyFont="1" applyBorder="1" applyAlignment="1">
      <alignment horizontal="center" vertical="center" wrapText="1"/>
    </xf>
    <xf numFmtId="0" fontId="12" fillId="0" borderId="94" xfId="2" applyFont="1" applyBorder="1" applyAlignment="1">
      <alignment horizontal="center" vertical="center" wrapText="1"/>
    </xf>
    <xf numFmtId="0" fontId="12" fillId="0" borderId="95" xfId="2" applyFont="1" applyBorder="1" applyAlignment="1">
      <alignment horizontal="center" vertical="center" wrapText="1"/>
    </xf>
    <xf numFmtId="0" fontId="12" fillId="0" borderId="96" xfId="2" applyFont="1" applyBorder="1" applyAlignment="1">
      <alignment horizontal="center" vertical="center" wrapText="1"/>
    </xf>
    <xf numFmtId="0" fontId="12" fillId="0" borderId="97" xfId="2" applyFont="1" applyBorder="1" applyAlignment="1">
      <alignment horizontal="center" vertical="center" wrapText="1"/>
    </xf>
    <xf numFmtId="0" fontId="12" fillId="0" borderId="25" xfId="2" applyFont="1" applyBorder="1" applyAlignment="1">
      <alignment horizontal="center" vertical="center" wrapText="1"/>
    </xf>
    <xf numFmtId="0" fontId="14" fillId="0" borderId="98" xfId="2" applyFont="1" applyBorder="1" applyAlignment="1">
      <alignment horizontal="center" vertical="center" wrapText="1"/>
    </xf>
    <xf numFmtId="0" fontId="14" fillId="0" borderId="99" xfId="2" applyFont="1" applyBorder="1" applyAlignment="1">
      <alignment horizontal="center" vertical="center" wrapText="1"/>
    </xf>
    <xf numFmtId="0" fontId="14" fillId="0" borderId="100" xfId="2" applyFont="1" applyBorder="1" applyAlignment="1">
      <alignment horizontal="center" vertical="center" wrapText="1"/>
    </xf>
    <xf numFmtId="0" fontId="14" fillId="0" borderId="101" xfId="2" applyFont="1" applyBorder="1" applyAlignment="1">
      <alignment horizontal="center" vertical="center" wrapText="1"/>
    </xf>
    <xf numFmtId="0" fontId="14" fillId="0" borderId="102" xfId="2" applyFont="1" applyBorder="1" applyAlignment="1">
      <alignment horizontal="center" vertical="center" wrapText="1"/>
    </xf>
    <xf numFmtId="0" fontId="14" fillId="0" borderId="103" xfId="2" applyFont="1" applyBorder="1" applyAlignment="1">
      <alignment horizontal="center" vertical="center" wrapText="1"/>
    </xf>
    <xf numFmtId="0" fontId="14" fillId="0" borderId="36" xfId="0" applyFont="1" applyBorder="1" applyAlignment="1">
      <alignment horizontal="center" vertical="center" wrapText="1"/>
    </xf>
    <xf numFmtId="0" fontId="14" fillId="0" borderId="38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34" xfId="0" applyFont="1" applyBorder="1" applyAlignment="1">
      <alignment horizontal="center" vertical="center" wrapText="1"/>
    </xf>
    <xf numFmtId="0" fontId="14" fillId="0" borderId="104" xfId="2" applyFont="1" applyBorder="1" applyAlignment="1">
      <alignment horizontal="center" vertical="center" wrapText="1"/>
    </xf>
    <xf numFmtId="0" fontId="14" fillId="0" borderId="105" xfId="2" applyFont="1" applyBorder="1" applyAlignment="1">
      <alignment horizontal="center" vertical="center" wrapText="1"/>
    </xf>
    <xf numFmtId="0" fontId="14" fillId="0" borderId="25" xfId="0" applyFont="1" applyBorder="1" applyAlignment="1">
      <alignment horizontal="center" vertical="center" wrapText="1"/>
    </xf>
    <xf numFmtId="0" fontId="7" fillId="0" borderId="106" xfId="2" applyFont="1" applyBorder="1"/>
    <xf numFmtId="0" fontId="12" fillId="12" borderId="91" xfId="2" applyFont="1" applyFill="1" applyBorder="1" applyAlignment="1">
      <alignment horizontal="center" vertical="center" wrapText="1"/>
    </xf>
    <xf numFmtId="0" fontId="14" fillId="0" borderId="46" xfId="0" applyFont="1" applyBorder="1" applyAlignment="1">
      <alignment horizontal="center" vertical="center" wrapText="1"/>
    </xf>
    <xf numFmtId="0" fontId="12" fillId="12" borderId="94" xfId="2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vertical="top"/>
    </xf>
    <xf numFmtId="0" fontId="0" fillId="0" borderId="1" xfId="0" applyBorder="1" applyAlignment="1">
      <alignment vertical="top"/>
    </xf>
    <xf numFmtId="0" fontId="0" fillId="0" borderId="1" xfId="0" applyBorder="1" applyAlignment="1">
      <alignment vertical="top" wrapText="1"/>
    </xf>
    <xf numFmtId="0" fontId="77" fillId="0" borderId="1" xfId="0" applyFont="1" applyBorder="1" applyAlignment="1">
      <alignment vertical="top"/>
    </xf>
    <xf numFmtId="0" fontId="77" fillId="0" borderId="1" xfId="0" applyFont="1" applyBorder="1" applyAlignment="1">
      <alignment vertical="top" wrapText="1"/>
    </xf>
    <xf numFmtId="0" fontId="12" fillId="0" borderId="0" xfId="0" applyFont="1" applyAlignment="1">
      <alignment horizontal="center" vertical="center" wrapText="1"/>
    </xf>
    <xf numFmtId="0" fontId="16" fillId="0" borderId="0" xfId="0" applyFont="1" applyBorder="1" applyAlignment="1">
      <alignment vertical="center" wrapText="1"/>
    </xf>
    <xf numFmtId="0" fontId="16" fillId="0" borderId="0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 wrapText="1"/>
    </xf>
    <xf numFmtId="0" fontId="35" fillId="0" borderId="0" xfId="0" applyFont="1" applyAlignment="1">
      <alignment horizontal="center"/>
    </xf>
    <xf numFmtId="0" fontId="39" fillId="0" borderId="0" xfId="0" applyFont="1" applyAlignment="1">
      <alignment horizontal="center"/>
    </xf>
    <xf numFmtId="0" fontId="44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top" wrapText="1"/>
    </xf>
    <xf numFmtId="0" fontId="0" fillId="0" borderId="0" xfId="0"/>
    <xf numFmtId="0" fontId="48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46" fillId="0" borderId="0" xfId="0" applyFont="1" applyAlignment="1">
      <alignment horizontal="left" vertical="top" wrapText="1"/>
    </xf>
    <xf numFmtId="0" fontId="1" fillId="0" borderId="0" xfId="0" applyFont="1" applyAlignment="1">
      <alignment horizontal="left"/>
    </xf>
    <xf numFmtId="0" fontId="46" fillId="0" borderId="0" xfId="0" applyFont="1" applyAlignment="1">
      <alignment horizontal="left" vertical="top"/>
    </xf>
    <xf numFmtId="0" fontId="0" fillId="0" borderId="0" xfId="0" applyAlignment="1">
      <alignment horizontal="left"/>
    </xf>
    <xf numFmtId="0" fontId="39" fillId="0" borderId="0" xfId="0" applyFont="1" applyAlignment="1">
      <alignment horizontal="center" vertical="top" wrapText="1"/>
    </xf>
    <xf numFmtId="0" fontId="23" fillId="0" borderId="0" xfId="0" applyFont="1" applyAlignment="1">
      <alignment horizontal="center" wrapText="1"/>
    </xf>
    <xf numFmtId="0" fontId="54" fillId="0" borderId="0" xfId="0" applyFont="1" applyAlignment="1">
      <alignment horizontal="center" vertical="center" textRotation="255"/>
    </xf>
    <xf numFmtId="0" fontId="54" fillId="0" borderId="0" xfId="0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56" fillId="0" borderId="0" xfId="0" applyFont="1" applyAlignment="1">
      <alignment horizontal="center" vertical="center" textRotation="90" wrapText="1"/>
    </xf>
    <xf numFmtId="0" fontId="0" fillId="0" borderId="0" xfId="0" applyAlignment="1">
      <alignment horizontal="center" vertical="center" textRotation="90" wrapText="1"/>
    </xf>
    <xf numFmtId="0" fontId="0" fillId="0" borderId="0" xfId="0" applyAlignment="1">
      <alignment horizontal="center" textRotation="90" wrapText="1"/>
    </xf>
    <xf numFmtId="0" fontId="56" fillId="0" borderId="0" xfId="0" applyFont="1" applyAlignment="1">
      <alignment horizontal="center" vertical="center" textRotation="90"/>
    </xf>
    <xf numFmtId="0" fontId="36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3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5" fontId="58" fillId="0" borderId="0" xfId="0" applyNumberFormat="1" applyFont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0" fontId="36" fillId="0" borderId="0" xfId="0" applyFont="1" applyAlignment="1">
      <alignment horizontal="center" vertical="center" wrapText="1"/>
    </xf>
    <xf numFmtId="0" fontId="33" fillId="0" borderId="0" xfId="0" applyFont="1" applyAlignment="1">
      <alignment horizontal="center" vertical="center" wrapText="1"/>
    </xf>
    <xf numFmtId="0" fontId="42" fillId="0" borderId="0" xfId="0" applyFont="1" applyAlignment="1">
      <alignment horizontal="center" vertical="center" wrapText="1"/>
    </xf>
    <xf numFmtId="0" fontId="58" fillId="0" borderId="0" xfId="0" applyFont="1" applyAlignment="1">
      <alignment horizontal="center" vertical="center"/>
    </xf>
    <xf numFmtId="1" fontId="58" fillId="0" borderId="0" xfId="0" applyNumberFormat="1" applyFont="1" applyAlignment="1">
      <alignment horizontal="center" vertical="center"/>
    </xf>
    <xf numFmtId="165" fontId="58" fillId="0" borderId="0" xfId="0" applyNumberFormat="1" applyFont="1" applyAlignment="1">
      <alignment horizontal="center" vertical="center" wrapText="1"/>
    </xf>
    <xf numFmtId="1" fontId="58" fillId="0" borderId="0" xfId="0" applyNumberFormat="1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61" fillId="0" borderId="0" xfId="0" applyFont="1" applyAlignment="1">
      <alignment horizontal="center" vertical="center" wrapText="1"/>
    </xf>
    <xf numFmtId="0" fontId="62" fillId="0" borderId="0" xfId="0" applyFont="1" applyAlignment="1">
      <alignment horizontal="center" vertical="center" wrapText="1"/>
    </xf>
    <xf numFmtId="0" fontId="66" fillId="0" borderId="0" xfId="0" applyFont="1" applyAlignment="1">
      <alignment horizontal="center" vertical="center"/>
    </xf>
    <xf numFmtId="0" fontId="63" fillId="0" borderId="0" xfId="0" applyFont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0" fontId="63" fillId="0" borderId="0" xfId="0" applyFont="1" applyAlignment="1">
      <alignment horizontal="center" vertical="center"/>
    </xf>
    <xf numFmtId="0" fontId="64" fillId="0" borderId="0" xfId="0" applyFont="1" applyAlignment="1">
      <alignment horizontal="center" vertical="center"/>
    </xf>
    <xf numFmtId="0" fontId="65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/>
    </xf>
    <xf numFmtId="0" fontId="14" fillId="0" borderId="54" xfId="0" applyFont="1" applyBorder="1" applyAlignment="1">
      <alignment horizontal="center" vertical="center" textRotation="90" wrapText="1"/>
    </xf>
    <xf numFmtId="0" fontId="14" fillId="0" borderId="30" xfId="0" applyFont="1" applyBorder="1" applyAlignment="1">
      <alignment horizontal="center" vertical="center" textRotation="90" wrapText="1"/>
    </xf>
    <xf numFmtId="0" fontId="7" fillId="0" borderId="106" xfId="2" applyFont="1" applyBorder="1" applyAlignment="1">
      <alignment horizontal="center"/>
    </xf>
    <xf numFmtId="0" fontId="12" fillId="0" borderId="37" xfId="0" applyFont="1" applyBorder="1" applyAlignment="1">
      <alignment horizontal="center" vertical="center" wrapText="1"/>
    </xf>
    <xf numFmtId="0" fontId="12" fillId="0" borderId="24" xfId="0" applyFont="1" applyBorder="1" applyAlignment="1">
      <alignment horizontal="center" vertical="center" wrapText="1"/>
    </xf>
    <xf numFmtId="0" fontId="12" fillId="0" borderId="31" xfId="0" applyFont="1" applyBorder="1" applyAlignment="1">
      <alignment horizontal="center" vertical="center" wrapText="1"/>
    </xf>
    <xf numFmtId="0" fontId="12" fillId="0" borderId="54" xfId="0" applyFont="1" applyBorder="1" applyAlignment="1">
      <alignment horizontal="center" vertical="center" textRotation="90" wrapText="1"/>
    </xf>
    <xf numFmtId="0" fontId="12" fillId="0" borderId="30" xfId="0" applyFont="1" applyBorder="1" applyAlignment="1">
      <alignment horizontal="center" vertical="center" textRotation="90" wrapText="1"/>
    </xf>
    <xf numFmtId="0" fontId="12" fillId="0" borderId="85" xfId="2" applyFont="1" applyBorder="1" applyAlignment="1">
      <alignment horizontal="center" vertical="center" wrapText="1" indent="1"/>
    </xf>
    <xf numFmtId="0" fontId="12" fillId="0" borderId="86" xfId="2" applyFont="1" applyBorder="1" applyAlignment="1">
      <alignment horizontal="center" vertical="center" wrapText="1" indent="1"/>
    </xf>
    <xf numFmtId="0" fontId="12" fillId="0" borderId="87" xfId="2" applyFont="1" applyBorder="1" applyAlignment="1">
      <alignment horizontal="center" vertical="center" wrapText="1" indent="1"/>
    </xf>
    <xf numFmtId="0" fontId="12" fillId="0" borderId="88" xfId="2" applyFont="1" applyBorder="1" applyAlignment="1">
      <alignment horizontal="center" vertical="center" wrapText="1" indent="1"/>
    </xf>
    <xf numFmtId="0" fontId="12" fillId="0" borderId="83" xfId="2" applyFont="1" applyBorder="1" applyAlignment="1">
      <alignment horizontal="center" vertical="center" wrapText="1"/>
    </xf>
    <xf numFmtId="0" fontId="12" fillId="0" borderId="84" xfId="2" applyFont="1" applyBorder="1" applyAlignment="1">
      <alignment horizontal="center" vertical="center" wrapText="1"/>
    </xf>
    <xf numFmtId="0" fontId="12" fillId="0" borderId="84" xfId="2" applyFont="1" applyBorder="1" applyAlignment="1">
      <alignment horizontal="center" vertical="center" textRotation="90" wrapText="1"/>
    </xf>
    <xf numFmtId="0" fontId="28" fillId="0" borderId="0" xfId="0" applyFont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42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5" fillId="0" borderId="4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61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5" fillId="0" borderId="29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0" borderId="60" xfId="0" applyFont="1" applyBorder="1" applyAlignment="1">
      <alignment horizontal="center" vertical="center"/>
    </xf>
    <xf numFmtId="0" fontId="15" fillId="0" borderId="40" xfId="0" applyFont="1" applyBorder="1" applyAlignment="1">
      <alignment horizontal="center" vertical="center"/>
    </xf>
    <xf numFmtId="0" fontId="15" fillId="0" borderId="41" xfId="0" applyFont="1" applyBorder="1" applyAlignment="1">
      <alignment horizontal="center" vertical="center"/>
    </xf>
    <xf numFmtId="0" fontId="15" fillId="0" borderId="76" xfId="0" applyFont="1" applyBorder="1" applyAlignment="1">
      <alignment horizontal="center" vertical="center"/>
    </xf>
    <xf numFmtId="0" fontId="15" fillId="0" borderId="74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 wrapText="1"/>
    </xf>
    <xf numFmtId="0" fontId="15" fillId="0" borderId="61" xfId="0" applyFont="1" applyBorder="1"/>
    <xf numFmtId="0" fontId="15" fillId="0" borderId="5" xfId="0" applyFont="1" applyBorder="1"/>
    <xf numFmtId="0" fontId="15" fillId="0" borderId="0" xfId="0" applyFont="1"/>
    <xf numFmtId="0" fontId="15" fillId="0" borderId="29" xfId="0" applyFont="1" applyBorder="1"/>
    <xf numFmtId="0" fontId="15" fillId="0" borderId="10" xfId="0" applyFont="1" applyBorder="1"/>
    <xf numFmtId="0" fontId="15" fillId="0" borderId="21" xfId="0" applyFont="1" applyBorder="1"/>
    <xf numFmtId="0" fontId="15" fillId="0" borderId="6" xfId="0" applyFont="1" applyBorder="1"/>
    <xf numFmtId="0" fontId="15" fillId="0" borderId="20" xfId="0" applyFont="1" applyBorder="1"/>
    <xf numFmtId="0" fontId="15" fillId="0" borderId="19" xfId="0" applyFont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15" fillId="0" borderId="66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22" xfId="0" applyFont="1" applyBorder="1" applyAlignment="1">
      <alignment horizontal="center" vertical="center"/>
    </xf>
    <xf numFmtId="0" fontId="15" fillId="0" borderId="67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/>
    </xf>
    <xf numFmtId="0" fontId="31" fillId="0" borderId="45" xfId="0" applyFont="1" applyBorder="1" applyAlignment="1">
      <alignment horizontal="center" vertical="center"/>
    </xf>
    <xf numFmtId="0" fontId="31" fillId="0" borderId="43" xfId="0" applyFont="1" applyBorder="1" applyAlignment="1">
      <alignment horizontal="center" vertical="center"/>
    </xf>
    <xf numFmtId="0" fontId="31" fillId="0" borderId="55" xfId="0" applyFont="1" applyBorder="1" applyAlignment="1">
      <alignment horizontal="center" vertical="center"/>
    </xf>
    <xf numFmtId="0" fontId="15" fillId="0" borderId="23" xfId="0" applyFont="1" applyBorder="1" applyAlignment="1">
      <alignment horizontal="center" vertical="center"/>
    </xf>
    <xf numFmtId="0" fontId="31" fillId="0" borderId="39" xfId="0" applyFont="1" applyBorder="1" applyAlignment="1">
      <alignment horizontal="center" vertical="center"/>
    </xf>
    <xf numFmtId="0" fontId="15" fillId="0" borderId="43" xfId="0" applyFont="1" applyBorder="1" applyAlignment="1">
      <alignment horizontal="center" vertical="center"/>
    </xf>
    <xf numFmtId="0" fontId="15" fillId="0" borderId="55" xfId="0" applyFont="1" applyBorder="1" applyAlignment="1">
      <alignment horizontal="center" vertical="center"/>
    </xf>
    <xf numFmtId="0" fontId="15" fillId="0" borderId="61" xfId="0" applyFont="1" applyBorder="1" applyAlignment="1">
      <alignment horizontal="center" vertical="center" wrapText="1"/>
    </xf>
    <xf numFmtId="0" fontId="15" fillId="0" borderId="49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21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5" fillId="0" borderId="60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/>
    </xf>
    <xf numFmtId="0" fontId="15" fillId="0" borderId="22" xfId="0" applyFont="1" applyBorder="1"/>
    <xf numFmtId="0" fontId="15" fillId="0" borderId="42" xfId="0" applyFont="1" applyBorder="1"/>
    <xf numFmtId="0" fontId="15" fillId="0" borderId="42" xfId="0" applyFont="1" applyBorder="1" applyAlignment="1">
      <alignment horizontal="center" vertical="center"/>
    </xf>
    <xf numFmtId="0" fontId="15" fillId="0" borderId="39" xfId="0" applyFont="1" applyBorder="1" applyAlignment="1">
      <alignment horizontal="center" vertical="center"/>
    </xf>
    <xf numFmtId="0" fontId="15" fillId="0" borderId="35" xfId="0" applyFont="1" applyBorder="1" applyAlignment="1">
      <alignment horizontal="center" vertical="center"/>
    </xf>
    <xf numFmtId="0" fontId="15" fillId="0" borderId="62" xfId="0" applyFont="1" applyBorder="1" applyAlignment="1">
      <alignment horizontal="center" vertical="center"/>
    </xf>
    <xf numFmtId="0" fontId="31" fillId="0" borderId="4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46" xfId="0" applyFont="1" applyBorder="1"/>
    <xf numFmtId="0" fontId="15" fillId="0" borderId="76" xfId="0" applyFont="1" applyBorder="1"/>
    <xf numFmtId="0" fontId="15" fillId="0" borderId="71" xfId="0" applyFont="1" applyBorder="1" applyAlignment="1">
      <alignment horizontal="center" vertical="center"/>
    </xf>
    <xf numFmtId="0" fontId="15" fillId="0" borderId="63" xfId="0" applyFont="1" applyBorder="1" applyAlignment="1">
      <alignment horizontal="center" vertical="center"/>
    </xf>
    <xf numFmtId="0" fontId="15" fillId="0" borderId="65" xfId="0" applyFont="1" applyBorder="1" applyAlignment="1">
      <alignment horizontal="center" vertical="center"/>
    </xf>
    <xf numFmtId="0" fontId="15" fillId="0" borderId="68" xfId="0" applyFont="1" applyBorder="1" applyAlignment="1">
      <alignment horizontal="center" vertical="center"/>
    </xf>
    <xf numFmtId="0" fontId="15" fillId="0" borderId="44" xfId="0" applyFont="1" applyBorder="1" applyAlignment="1">
      <alignment horizontal="center" vertical="center"/>
    </xf>
    <xf numFmtId="0" fontId="4" fillId="6" borderId="40" xfId="0" applyFont="1" applyFill="1" applyBorder="1" applyAlignment="1">
      <alignment horizontal="center" vertical="center" wrapText="1"/>
    </xf>
    <xf numFmtId="0" fontId="4" fillId="6" borderId="41" xfId="0" applyFont="1" applyFill="1" applyBorder="1" applyAlignment="1">
      <alignment horizontal="center" vertical="center" wrapText="1"/>
    </xf>
    <xf numFmtId="0" fontId="4" fillId="0" borderId="77" xfId="0" applyFont="1" applyBorder="1" applyAlignment="1">
      <alignment horizontal="center" vertical="center" wrapText="1"/>
    </xf>
    <xf numFmtId="0" fontId="0" fillId="0" borderId="50" xfId="0" applyBorder="1" applyAlignment="1">
      <alignment horizontal="center" vertical="center" wrapText="1"/>
    </xf>
    <xf numFmtId="0" fontId="0" fillId="0" borderId="78" xfId="0" applyBorder="1" applyAlignment="1">
      <alignment horizontal="center" vertical="center" wrapText="1"/>
    </xf>
    <xf numFmtId="0" fontId="4" fillId="0" borderId="67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10" xfId="0" applyBorder="1" applyAlignment="1">
      <alignment horizontal="center"/>
    </xf>
    <xf numFmtId="0" fontId="4" fillId="0" borderId="40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5" borderId="11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textRotation="90" wrapText="1"/>
    </xf>
    <xf numFmtId="0" fontId="4" fillId="0" borderId="6" xfId="0" applyFont="1" applyBorder="1" applyAlignment="1">
      <alignment horizontal="center" textRotation="90"/>
    </xf>
    <xf numFmtId="0" fontId="4" fillId="0" borderId="25" xfId="0" applyFont="1" applyBorder="1" applyAlignment="1">
      <alignment horizontal="center" textRotation="90"/>
    </xf>
    <xf numFmtId="0" fontId="4" fillId="4" borderId="70" xfId="0" applyFont="1" applyFill="1" applyBorder="1" applyAlignment="1">
      <alignment horizontal="center" vertical="center"/>
    </xf>
    <xf numFmtId="0" fontId="4" fillId="4" borderId="17" xfId="0" applyFont="1" applyFill="1" applyBorder="1" applyAlignment="1">
      <alignment horizontal="center" vertical="center"/>
    </xf>
    <xf numFmtId="0" fontId="4" fillId="4" borderId="26" xfId="0" applyFont="1" applyFill="1" applyBorder="1" applyAlignment="1">
      <alignment horizontal="center" vertical="center"/>
    </xf>
    <xf numFmtId="0" fontId="4" fillId="0" borderId="41" xfId="0" applyFont="1" applyBorder="1"/>
    <xf numFmtId="0" fontId="4" fillId="0" borderId="47" xfId="0" applyFont="1" applyBorder="1"/>
    <xf numFmtId="0" fontId="4" fillId="3" borderId="35" xfId="0" applyFont="1" applyFill="1" applyBorder="1" applyAlignment="1">
      <alignment horizontal="center"/>
    </xf>
    <xf numFmtId="0" fontId="4" fillId="3" borderId="44" xfId="0" applyFont="1" applyFill="1" applyBorder="1" applyAlignment="1">
      <alignment horizontal="center"/>
    </xf>
    <xf numFmtId="0" fontId="10" fillId="4" borderId="1" xfId="0" applyFont="1" applyFill="1" applyBorder="1" applyAlignment="1">
      <alignment horizontal="center"/>
    </xf>
    <xf numFmtId="0" fontId="4" fillId="4" borderId="1" xfId="0" applyFont="1" applyFill="1" applyBorder="1"/>
    <xf numFmtId="0" fontId="4" fillId="4" borderId="33" xfId="0" applyFont="1" applyFill="1" applyBorder="1"/>
    <xf numFmtId="0" fontId="8" fillId="3" borderId="29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8" fillId="3" borderId="1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4" borderId="24" xfId="0" applyFont="1" applyFill="1" applyBorder="1" applyAlignment="1">
      <alignment horizontal="center"/>
    </xf>
    <xf numFmtId="0" fontId="4" fillId="4" borderId="24" xfId="0" applyFont="1" applyFill="1" applyBorder="1"/>
    <xf numFmtId="0" fontId="4" fillId="4" borderId="31" xfId="0" applyFont="1" applyFill="1" applyBorder="1"/>
    <xf numFmtId="0" fontId="8" fillId="4" borderId="40" xfId="0" applyFont="1" applyFill="1" applyBorder="1" applyAlignment="1">
      <alignment horizontal="center"/>
    </xf>
    <xf numFmtId="0" fontId="4" fillId="4" borderId="41" xfId="0" applyFont="1" applyFill="1" applyBorder="1" applyAlignment="1">
      <alignment horizontal="center"/>
    </xf>
    <xf numFmtId="0" fontId="4" fillId="4" borderId="41" xfId="0" applyFont="1" applyFill="1" applyBorder="1"/>
    <xf numFmtId="0" fontId="4" fillId="4" borderId="47" xfId="0" applyFont="1" applyFill="1" applyBorder="1"/>
    <xf numFmtId="0" fontId="8" fillId="2" borderId="29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4" fillId="2" borderId="60" xfId="0" applyFont="1" applyFill="1" applyBorder="1" applyAlignment="1">
      <alignment horizontal="center"/>
    </xf>
    <xf numFmtId="0" fontId="2" fillId="0" borderId="0" xfId="0" applyFont="1" applyAlignment="1">
      <alignment wrapText="1"/>
    </xf>
    <xf numFmtId="0" fontId="4" fillId="8" borderId="4" xfId="0" applyFont="1" applyFill="1" applyBorder="1" applyAlignment="1">
      <alignment horizontal="center" vertical="center" wrapText="1"/>
    </xf>
    <xf numFmtId="0" fontId="4" fillId="8" borderId="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/>
    </xf>
    <xf numFmtId="0" fontId="2" fillId="0" borderId="0" xfId="0" applyFont="1"/>
    <xf numFmtId="0" fontId="4" fillId="0" borderId="45" xfId="0" applyFont="1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4" fillId="0" borderId="68" xfId="0" applyFont="1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0" fontId="8" fillId="8" borderId="29" xfId="0" applyFont="1" applyFill="1" applyBorder="1" applyAlignment="1">
      <alignment horizontal="center"/>
    </xf>
    <xf numFmtId="0" fontId="4" fillId="8" borderId="10" xfId="0" applyFont="1" applyFill="1" applyBorder="1"/>
    <xf numFmtId="0" fontId="4" fillId="8" borderId="60" xfId="0" applyFont="1" applyFill="1" applyBorder="1"/>
    <xf numFmtId="0" fontId="4" fillId="3" borderId="70" xfId="0" applyFont="1" applyFill="1" applyBorder="1" applyAlignment="1">
      <alignment horizontal="center" vertical="center"/>
    </xf>
    <xf numFmtId="0" fontId="4" fillId="3" borderId="17" xfId="0" applyFont="1" applyFill="1" applyBorder="1" applyAlignment="1">
      <alignment horizontal="center" vertical="center"/>
    </xf>
    <xf numFmtId="0" fontId="4" fillId="3" borderId="26" xfId="0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center"/>
    </xf>
    <xf numFmtId="0" fontId="10" fillId="2" borderId="22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79" xfId="0" applyFont="1" applyFill="1" applyBorder="1" applyAlignment="1">
      <alignment horizontal="center"/>
    </xf>
    <xf numFmtId="0" fontId="4" fillId="0" borderId="37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31" fillId="12" borderId="1" xfId="0" applyFont="1" applyFill="1" applyBorder="1" applyAlignment="1">
      <alignment horizontal="left" vertical="top" wrapText="1"/>
    </xf>
    <xf numFmtId="0" fontId="0" fillId="12" borderId="1" xfId="0" applyFill="1" applyBorder="1"/>
    <xf numFmtId="0" fontId="31" fillId="12" borderId="28" xfId="0" applyFont="1" applyFill="1" applyBorder="1"/>
    <xf numFmtId="0" fontId="23" fillId="12" borderId="10" xfId="0" applyFont="1" applyFill="1" applyBorder="1"/>
    <xf numFmtId="0" fontId="23" fillId="12" borderId="60" xfId="0" applyFont="1" applyFill="1" applyBorder="1"/>
    <xf numFmtId="0" fontId="31" fillId="12" borderId="40" xfId="0" applyFont="1" applyFill="1" applyBorder="1" applyAlignment="1">
      <alignment horizontal="center" vertical="center" wrapText="1"/>
    </xf>
    <xf numFmtId="0" fontId="31" fillId="12" borderId="41" xfId="0" applyFont="1" applyFill="1" applyBorder="1" applyAlignment="1">
      <alignment horizontal="center" vertical="center" wrapText="1"/>
    </xf>
    <xf numFmtId="0" fontId="31" fillId="12" borderId="47" xfId="0" applyFont="1" applyFill="1" applyBorder="1" applyAlignment="1">
      <alignment horizontal="center" vertical="center" wrapText="1"/>
    </xf>
    <xf numFmtId="0" fontId="31" fillId="12" borderId="40" xfId="0" applyFont="1" applyFill="1" applyBorder="1" applyAlignment="1">
      <alignment horizontal="left" vertical="center" wrapText="1"/>
    </xf>
    <xf numFmtId="0" fontId="31" fillId="12" borderId="47" xfId="0" applyFont="1" applyFill="1" applyBorder="1" applyAlignment="1">
      <alignment horizontal="left" vertical="center" wrapText="1"/>
    </xf>
    <xf numFmtId="0" fontId="31" fillId="12" borderId="4" xfId="0" applyFont="1" applyFill="1" applyBorder="1" applyAlignment="1">
      <alignment horizontal="center" vertical="center" textRotation="90" wrapText="1"/>
    </xf>
    <xf numFmtId="0" fontId="31" fillId="12" borderId="6" xfId="0" applyFont="1" applyFill="1" applyBorder="1" applyAlignment="1">
      <alignment horizontal="center" vertical="center" textRotation="90" wrapText="1"/>
    </xf>
    <xf numFmtId="0" fontId="31" fillId="12" borderId="25" xfId="0" applyFont="1" applyFill="1" applyBorder="1" applyAlignment="1">
      <alignment horizontal="center" vertical="center" textRotation="90" wrapText="1"/>
    </xf>
    <xf numFmtId="0" fontId="31" fillId="12" borderId="29" xfId="0" applyFont="1" applyFill="1" applyBorder="1" applyAlignment="1">
      <alignment horizontal="left" indent="1"/>
    </xf>
    <xf numFmtId="0" fontId="31" fillId="12" borderId="60" xfId="0" applyFont="1" applyFill="1" applyBorder="1" applyAlignment="1">
      <alignment horizontal="left" indent="1"/>
    </xf>
    <xf numFmtId="0" fontId="31" fillId="12" borderId="61" xfId="0" applyFont="1" applyFill="1" applyBorder="1" applyAlignment="1">
      <alignment horizontal="center" vertical="center" textRotation="90"/>
    </xf>
    <xf numFmtId="0" fontId="31" fillId="12" borderId="0" xfId="0" applyFont="1" applyFill="1" applyAlignment="1">
      <alignment horizontal="center" vertical="center" textRotation="90"/>
    </xf>
    <xf numFmtId="0" fontId="31" fillId="12" borderId="10" xfId="0" applyFont="1" applyFill="1" applyBorder="1" applyAlignment="1">
      <alignment horizontal="center" vertical="center" textRotation="90"/>
    </xf>
    <xf numFmtId="0" fontId="31" fillId="12" borderId="14" xfId="0" applyFont="1" applyFill="1" applyBorder="1"/>
    <xf numFmtId="0" fontId="26" fillId="12" borderId="9" xfId="0" applyFont="1" applyFill="1" applyBorder="1"/>
    <xf numFmtId="0" fontId="26" fillId="12" borderId="23" xfId="0" applyFont="1" applyFill="1" applyBorder="1"/>
    <xf numFmtId="0" fontId="31" fillId="12" borderId="1" xfId="0" applyFont="1" applyFill="1" applyBorder="1" applyAlignment="1">
      <alignment horizontal="center" vertical="center" wrapText="1"/>
    </xf>
    <xf numFmtId="0" fontId="31" fillId="12" borderId="2" xfId="0" applyFont="1" applyFill="1" applyBorder="1" applyAlignment="1">
      <alignment horizontal="center" vertical="center" wrapText="1"/>
    </xf>
    <xf numFmtId="0" fontId="31" fillId="12" borderId="1" xfId="0" applyFont="1" applyFill="1" applyBorder="1" applyAlignment="1">
      <alignment horizontal="center" vertical="center" textRotation="90" wrapText="1"/>
    </xf>
    <xf numFmtId="0" fontId="31" fillId="12" borderId="49" xfId="0" applyFont="1" applyFill="1" applyBorder="1" applyAlignment="1">
      <alignment horizontal="center" vertical="center" textRotation="90" wrapText="1"/>
    </xf>
    <xf numFmtId="0" fontId="23" fillId="12" borderId="21" xfId="0" applyFont="1" applyFill="1" applyBorder="1" applyAlignment="1">
      <alignment horizontal="center" vertical="center" textRotation="90"/>
    </xf>
    <xf numFmtId="0" fontId="23" fillId="12" borderId="60" xfId="0" applyFont="1" applyFill="1" applyBorder="1" applyAlignment="1">
      <alignment horizontal="center" vertical="center" textRotation="90"/>
    </xf>
    <xf numFmtId="0" fontId="31" fillId="12" borderId="21" xfId="0" applyFont="1" applyFill="1" applyBorder="1" applyAlignment="1">
      <alignment horizontal="center" vertical="center" textRotation="90" wrapText="1"/>
    </xf>
    <xf numFmtId="0" fontId="31" fillId="12" borderId="60" xfId="0" applyFont="1" applyFill="1" applyBorder="1" applyAlignment="1">
      <alignment horizontal="center" vertical="center" textRotation="90" wrapText="1"/>
    </xf>
    <xf numFmtId="0" fontId="31" fillId="12" borderId="4" xfId="0" applyFont="1" applyFill="1" applyBorder="1" applyAlignment="1">
      <alignment horizontal="center" vertical="center"/>
    </xf>
    <xf numFmtId="0" fontId="31" fillId="12" borderId="6" xfId="0" applyFont="1" applyFill="1" applyBorder="1" applyAlignment="1">
      <alignment horizontal="center" vertical="center"/>
    </xf>
    <xf numFmtId="0" fontId="31" fillId="12" borderId="25" xfId="0" applyFont="1" applyFill="1" applyBorder="1" applyAlignment="1">
      <alignment horizontal="center" vertical="center"/>
    </xf>
    <xf numFmtId="0" fontId="31" fillId="12" borderId="3" xfId="0" applyFont="1" applyFill="1" applyBorder="1" applyAlignment="1">
      <alignment horizontal="center" vertical="center" textRotation="90" wrapText="1"/>
    </xf>
    <xf numFmtId="0" fontId="31" fillId="12" borderId="5" xfId="0" applyFont="1" applyFill="1" applyBorder="1" applyAlignment="1">
      <alignment horizontal="center" vertical="center" textRotation="90" wrapText="1"/>
    </xf>
    <xf numFmtId="0" fontId="31" fillId="12" borderId="29" xfId="0" applyFont="1" applyFill="1" applyBorder="1" applyAlignment="1">
      <alignment horizontal="center" vertical="center" textRotation="90" wrapText="1"/>
    </xf>
    <xf numFmtId="0" fontId="31" fillId="12" borderId="3" xfId="0" applyFont="1" applyFill="1" applyBorder="1" applyAlignment="1">
      <alignment horizontal="center" vertical="center"/>
    </xf>
    <xf numFmtId="0" fontId="31" fillId="12" borderId="61" xfId="0" applyFont="1" applyFill="1" applyBorder="1" applyAlignment="1">
      <alignment horizontal="center" vertical="center"/>
    </xf>
    <xf numFmtId="0" fontId="31" fillId="12" borderId="41" xfId="0" applyFont="1" applyFill="1" applyBorder="1" applyAlignment="1">
      <alignment horizontal="center" vertical="center"/>
    </xf>
    <xf numFmtId="0" fontId="31" fillId="12" borderId="47" xfId="0" applyFont="1" applyFill="1" applyBorder="1" applyAlignment="1">
      <alignment horizontal="center" vertical="center"/>
    </xf>
    <xf numFmtId="0" fontId="31" fillId="12" borderId="45" xfId="0" applyFont="1" applyFill="1" applyBorder="1" applyAlignment="1">
      <alignment horizontal="center" vertical="center"/>
    </xf>
    <xf numFmtId="0" fontId="23" fillId="12" borderId="43" xfId="0" applyFont="1" applyFill="1" applyBorder="1" applyAlignment="1">
      <alignment horizontal="center" vertical="center"/>
    </xf>
    <xf numFmtId="0" fontId="23" fillId="12" borderId="55" xfId="0" applyFont="1" applyFill="1" applyBorder="1" applyAlignment="1">
      <alignment horizontal="center" vertical="center"/>
    </xf>
    <xf numFmtId="0" fontId="31" fillId="12" borderId="44" xfId="0" applyFont="1" applyFill="1" applyBorder="1" applyAlignment="1">
      <alignment horizontal="center" vertical="center"/>
    </xf>
    <xf numFmtId="0" fontId="23" fillId="12" borderId="44" xfId="0" applyFont="1" applyFill="1" applyBorder="1" applyAlignment="1">
      <alignment horizontal="center" vertical="center"/>
    </xf>
    <xf numFmtId="0" fontId="31" fillId="12" borderId="43" xfId="0" applyFont="1" applyFill="1" applyBorder="1" applyAlignment="1">
      <alignment horizontal="center" vertical="center"/>
    </xf>
    <xf numFmtId="0" fontId="31" fillId="12" borderId="2" xfId="0" applyFont="1" applyFill="1" applyBorder="1"/>
    <xf numFmtId="0" fontId="23" fillId="12" borderId="15" xfId="0" applyFont="1" applyFill="1" applyBorder="1"/>
    <xf numFmtId="0" fontId="23" fillId="12" borderId="52" xfId="0" applyFont="1" applyFill="1" applyBorder="1"/>
    <xf numFmtId="0" fontId="26" fillId="12" borderId="61" xfId="0" applyFont="1" applyFill="1" applyBorder="1" applyAlignment="1">
      <alignment vertical="center"/>
    </xf>
    <xf numFmtId="0" fontId="26" fillId="12" borderId="49" xfId="0" applyFont="1" applyFill="1" applyBorder="1" applyAlignment="1">
      <alignment vertical="center"/>
    </xf>
    <xf numFmtId="0" fontId="31" fillId="12" borderId="2" xfId="0" applyFont="1" applyFill="1" applyBorder="1" applyAlignment="1">
      <alignment horizontal="left" vertical="top"/>
    </xf>
    <xf numFmtId="0" fontId="31" fillId="12" borderId="15" xfId="0" applyFont="1" applyFill="1" applyBorder="1" applyAlignment="1">
      <alignment horizontal="left" vertical="top"/>
    </xf>
    <xf numFmtId="0" fontId="31" fillId="12" borderId="52" xfId="0" applyFont="1" applyFill="1" applyBorder="1" applyAlignment="1">
      <alignment horizontal="left" vertical="top"/>
    </xf>
    <xf numFmtId="0" fontId="0" fillId="12" borderId="61" xfId="0" applyFill="1" applyBorder="1"/>
    <xf numFmtId="0" fontId="31" fillId="12" borderId="68" xfId="0" applyFont="1" applyFill="1" applyBorder="1" applyAlignment="1">
      <alignment horizontal="center" vertical="center"/>
    </xf>
    <xf numFmtId="0" fontId="23" fillId="12" borderId="62" xfId="0" applyFont="1" applyFill="1" applyBorder="1" applyAlignment="1">
      <alignment horizontal="center" vertical="center"/>
    </xf>
    <xf numFmtId="0" fontId="31" fillId="12" borderId="2" xfId="0" applyFont="1" applyFill="1" applyBorder="1" applyAlignment="1">
      <alignment horizontal="center" vertical="center" textRotation="90" wrapText="1"/>
    </xf>
    <xf numFmtId="0" fontId="0" fillId="12" borderId="49" xfId="0" applyFill="1" applyBorder="1"/>
    <xf numFmtId="0" fontId="31" fillId="12" borderId="40" xfId="0" applyFont="1" applyFill="1" applyBorder="1" applyAlignment="1">
      <alignment horizontal="center" vertical="center"/>
    </xf>
    <xf numFmtId="0" fontId="23" fillId="12" borderId="47" xfId="0" applyFont="1" applyFill="1" applyBorder="1" applyAlignment="1">
      <alignment horizontal="center" vertical="center"/>
    </xf>
    <xf numFmtId="0" fontId="31" fillId="12" borderId="5" xfId="0" applyFont="1" applyFill="1" applyBorder="1" applyAlignment="1">
      <alignment horizontal="left" vertical="center" indent="1"/>
    </xf>
    <xf numFmtId="0" fontId="31" fillId="12" borderId="21" xfId="0" applyFont="1" applyFill="1" applyBorder="1" applyAlignment="1">
      <alignment horizontal="left" vertical="center" indent="1"/>
    </xf>
    <xf numFmtId="0" fontId="31" fillId="12" borderId="3" xfId="0" applyFont="1" applyFill="1" applyBorder="1" applyAlignment="1">
      <alignment horizontal="left" vertical="center" wrapText="1"/>
    </xf>
    <xf numFmtId="0" fontId="31" fillId="12" borderId="49" xfId="0" applyFont="1" applyFill="1" applyBorder="1" applyAlignment="1">
      <alignment horizontal="left" vertical="center" wrapText="1"/>
    </xf>
    <xf numFmtId="0" fontId="31" fillId="12" borderId="10" xfId="0" applyFont="1" applyFill="1" applyBorder="1" applyAlignment="1">
      <alignment horizontal="center"/>
    </xf>
    <xf numFmtId="0" fontId="31" fillId="12" borderId="10" xfId="0" applyFont="1" applyFill="1" applyBorder="1"/>
    <xf numFmtId="0" fontId="31" fillId="12" borderId="0" xfId="0" applyFont="1" applyFill="1"/>
    <xf numFmtId="0" fontId="31" fillId="12" borderId="4" xfId="0" applyFont="1" applyFill="1" applyBorder="1" applyAlignment="1">
      <alignment horizontal="center" vertical="center" wrapText="1"/>
    </xf>
    <xf numFmtId="0" fontId="31" fillId="12" borderId="5" xfId="0" applyFont="1" applyFill="1" applyBorder="1" applyAlignment="1">
      <alignment horizontal="center" vertical="center" wrapText="1"/>
    </xf>
    <xf numFmtId="0" fontId="31" fillId="12" borderId="29" xfId="0" applyFont="1" applyFill="1" applyBorder="1" applyAlignment="1">
      <alignment horizontal="center" vertical="center" wrapText="1"/>
    </xf>
    <xf numFmtId="0" fontId="31" fillId="12" borderId="4" xfId="0" applyFont="1" applyFill="1" applyBorder="1" applyAlignment="1">
      <alignment horizontal="center" vertical="center" textRotation="90"/>
    </xf>
    <xf numFmtId="0" fontId="31" fillId="12" borderId="6" xfId="0" applyFont="1" applyFill="1" applyBorder="1" applyAlignment="1">
      <alignment horizontal="center" vertical="center" textRotation="90"/>
    </xf>
    <xf numFmtId="0" fontId="31" fillId="12" borderId="25" xfId="0" applyFont="1" applyFill="1" applyBorder="1" applyAlignment="1">
      <alignment horizontal="center" vertical="center" textRotation="90"/>
    </xf>
    <xf numFmtId="0" fontId="31" fillId="12" borderId="16" xfId="0" applyFont="1" applyFill="1" applyBorder="1" applyAlignment="1">
      <alignment horizontal="center" vertical="center" textRotation="90" wrapText="1"/>
    </xf>
    <xf numFmtId="0" fontId="31" fillId="12" borderId="13" xfId="0" applyFont="1" applyFill="1" applyBorder="1" applyAlignment="1">
      <alignment horizontal="center" vertical="center" textRotation="90" wrapText="1"/>
    </xf>
    <xf numFmtId="0" fontId="15" fillId="12" borderId="45" xfId="0" applyFont="1" applyFill="1" applyBorder="1" applyAlignment="1">
      <alignment horizontal="center" vertical="center"/>
    </xf>
    <xf numFmtId="0" fontId="15" fillId="12" borderId="43" xfId="0" applyFont="1" applyFill="1" applyBorder="1" applyAlignment="1">
      <alignment horizontal="center" vertical="center"/>
    </xf>
    <xf numFmtId="0" fontId="0" fillId="12" borderId="41" xfId="0" applyFill="1" applyBorder="1"/>
    <xf numFmtId="0" fontId="0" fillId="12" borderId="47" xfId="0" applyFill="1" applyBorder="1"/>
    <xf numFmtId="0" fontId="31" fillId="12" borderId="62" xfId="0" applyFont="1" applyFill="1" applyBorder="1" applyAlignment="1">
      <alignment horizontal="center" vertical="center"/>
    </xf>
    <xf numFmtId="0" fontId="23" fillId="12" borderId="47" xfId="0" applyFont="1" applyFill="1" applyBorder="1" applyAlignment="1">
      <alignment horizontal="center" vertical="center" wrapText="1"/>
    </xf>
    <xf numFmtId="0" fontId="23" fillId="12" borderId="6" xfId="0" applyFont="1" applyFill="1" applyBorder="1" applyAlignment="1">
      <alignment horizontal="center" vertical="center" textRotation="90"/>
    </xf>
    <xf numFmtId="0" fontId="23" fillId="12" borderId="25" xfId="0" applyFont="1" applyFill="1" applyBorder="1" applyAlignment="1">
      <alignment horizontal="center" vertical="center" textRotation="90"/>
    </xf>
    <xf numFmtId="0" fontId="23" fillId="12" borderId="61" xfId="0" applyFont="1" applyFill="1" applyBorder="1" applyAlignment="1">
      <alignment horizontal="center" vertical="center"/>
    </xf>
    <xf numFmtId="0" fontId="23" fillId="12" borderId="49" xfId="0" applyFont="1" applyFill="1" applyBorder="1" applyAlignment="1">
      <alignment horizontal="center" vertical="center"/>
    </xf>
    <xf numFmtId="0" fontId="23" fillId="12" borderId="29" xfId="0" applyFont="1" applyFill="1" applyBorder="1" applyAlignment="1">
      <alignment horizontal="center" vertical="center"/>
    </xf>
    <xf numFmtId="0" fontId="23" fillId="12" borderId="10" xfId="0" applyFont="1" applyFill="1" applyBorder="1" applyAlignment="1">
      <alignment horizontal="center" vertical="center"/>
    </xf>
    <xf numFmtId="0" fontId="23" fillId="12" borderId="60" xfId="0" applyFont="1" applyFill="1" applyBorder="1" applyAlignment="1">
      <alignment horizontal="center" vertical="center"/>
    </xf>
    <xf numFmtId="0" fontId="23" fillId="12" borderId="57" xfId="0" applyFont="1" applyFill="1" applyBorder="1" applyAlignment="1">
      <alignment horizontal="center" vertical="center"/>
    </xf>
    <xf numFmtId="0" fontId="23" fillId="12" borderId="25" xfId="0" applyFont="1" applyFill="1" applyBorder="1" applyAlignment="1">
      <alignment horizontal="center" vertical="center"/>
    </xf>
    <xf numFmtId="0" fontId="23" fillId="12" borderId="0" xfId="0" applyFont="1" applyFill="1" applyAlignment="1">
      <alignment horizontal="center" vertical="center"/>
    </xf>
    <xf numFmtId="0" fontId="31" fillId="12" borderId="24" xfId="0" applyFont="1" applyFill="1" applyBorder="1" applyAlignment="1">
      <alignment horizontal="center" vertical="center"/>
    </xf>
    <xf numFmtId="0" fontId="23" fillId="12" borderId="24" xfId="0" applyFont="1" applyFill="1" applyBorder="1" applyAlignment="1">
      <alignment horizontal="center" vertical="center"/>
    </xf>
    <xf numFmtId="0" fontId="23" fillId="12" borderId="16" xfId="0" applyFont="1" applyFill="1" applyBorder="1" applyAlignment="1">
      <alignment horizontal="center" vertical="center"/>
    </xf>
    <xf numFmtId="0" fontId="31" fillId="12" borderId="12" xfId="0" applyFont="1" applyFill="1" applyBorder="1" applyAlignment="1">
      <alignment horizontal="center" vertical="center"/>
    </xf>
    <xf numFmtId="0" fontId="23" fillId="12" borderId="28" xfId="0" applyFont="1" applyFill="1" applyBorder="1" applyAlignment="1">
      <alignment horizontal="center" vertical="center"/>
    </xf>
    <xf numFmtId="0" fontId="30" fillId="0" borderId="0" xfId="0" applyFont="1"/>
    <xf numFmtId="0" fontId="19" fillId="0" borderId="0" xfId="0" applyFont="1"/>
  </cellXfs>
  <cellStyles count="3">
    <cellStyle name="Обычный" xfId="0" builtinId="0"/>
    <cellStyle name="Обычный 2" xfId="2"/>
    <cellStyle name="Обычный_титульники УП 2018" xfId="1"/>
  </cellStyles>
  <dxfs count="0"/>
  <tableStyles count="0" defaultTableStyle="TableStyleMedium9" defaultPivotStyle="PivotStyleLight16"/>
  <colors>
    <mruColors>
      <color rgb="FF00FFFF"/>
      <color rgb="FFCC99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66146</xdr:rowOff>
    </xdr:from>
    <xdr:to>
      <xdr:col>65</xdr:col>
      <xdr:colOff>582083</xdr:colOff>
      <xdr:row>44</xdr:row>
      <xdr:rowOff>32280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251979"/>
          <a:ext cx="10702396" cy="710988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251460</xdr:colOff>
      <xdr:row>0</xdr:row>
      <xdr:rowOff>15240</xdr:rowOff>
    </xdr:from>
    <xdr:to>
      <xdr:col>14</xdr:col>
      <xdr:colOff>304800</xdr:colOff>
      <xdr:row>27</xdr:row>
      <xdr:rowOff>38100</xdr:rowOff>
    </xdr:to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251460" y="15240"/>
          <a:ext cx="10218420" cy="763524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indent="450215" algn="just">
            <a:lnSpc>
              <a:spcPct val="107000"/>
            </a:lnSpc>
            <a:spcAft>
              <a:spcPts val="0"/>
            </a:spcAft>
          </a:pPr>
          <a:r>
            <a:rPr lang="ru-RU" sz="1100" b="1">
              <a:effectLst/>
              <a:latin typeface="Times New Roman" panose="02020603050405020304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4.Перечень специальных помещений</a:t>
          </a:r>
          <a:endParaRPr lang="ru-RU" sz="105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indent="450215">
            <a:lnSpc>
              <a:spcPct val="107000"/>
            </a:lnSpc>
            <a:spcAft>
              <a:spcPts val="0"/>
            </a:spcAft>
          </a:pPr>
          <a:r>
            <a:rPr lang="ru-RU" sz="1100" b="1">
              <a:effectLst/>
              <a:latin typeface="Times New Roman" panose="02020603050405020304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 </a:t>
          </a:r>
          <a:endParaRPr lang="ru-RU" sz="105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indent="450215">
            <a:lnSpc>
              <a:spcPct val="107000"/>
            </a:lnSpc>
            <a:spcAft>
              <a:spcPts val="0"/>
            </a:spcAft>
          </a:pPr>
          <a:r>
            <a:rPr lang="ru-RU" sz="1100" b="1">
              <a:effectLst/>
              <a:latin typeface="Times New Roman" panose="02020603050405020304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Кабинеты:</a:t>
          </a:r>
          <a:endParaRPr lang="ru-RU" sz="105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indent="450215" algn="just">
            <a:lnSpc>
              <a:spcPct val="115000"/>
            </a:lnSpc>
            <a:spcAft>
              <a:spcPts val="0"/>
            </a:spcAft>
          </a:pPr>
          <a:r>
            <a:rPr lang="ru-RU" sz="1100"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социально-экономических дисциплин;</a:t>
          </a:r>
          <a:endParaRPr lang="ru-RU" sz="105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indent="450215" algn="just">
            <a:lnSpc>
              <a:spcPct val="115000"/>
            </a:lnSpc>
            <a:spcAft>
              <a:spcPts val="0"/>
            </a:spcAft>
          </a:pPr>
          <a:r>
            <a:rPr lang="ru-RU" sz="1100"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математики;</a:t>
          </a:r>
          <a:endParaRPr lang="ru-RU" sz="105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indent="450215" algn="just">
            <a:lnSpc>
              <a:spcPct val="115000"/>
            </a:lnSpc>
            <a:spcAft>
              <a:spcPts val="0"/>
            </a:spcAft>
          </a:pPr>
          <a:r>
            <a:rPr lang="ru-RU" sz="1100"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информатики;</a:t>
          </a:r>
          <a:endParaRPr lang="ru-RU" sz="105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indent="450215" algn="just">
            <a:lnSpc>
              <a:spcPct val="115000"/>
            </a:lnSpc>
            <a:spcAft>
              <a:spcPts val="0"/>
            </a:spcAft>
          </a:pPr>
          <a:r>
            <a:rPr lang="ru-RU" sz="1100"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инженерной графики;</a:t>
          </a:r>
          <a:endParaRPr lang="ru-RU" sz="105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indent="450215" algn="just">
            <a:lnSpc>
              <a:spcPct val="115000"/>
            </a:lnSpc>
            <a:spcAft>
              <a:spcPts val="0"/>
            </a:spcAft>
          </a:pPr>
          <a:r>
            <a:rPr lang="ru-RU" sz="1100"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технической механики;</a:t>
          </a:r>
          <a:endParaRPr lang="ru-RU" sz="105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indent="450215">
            <a:lnSpc>
              <a:spcPct val="115000"/>
            </a:lnSpc>
            <a:spcAft>
              <a:spcPts val="0"/>
            </a:spcAft>
          </a:pPr>
          <a:r>
            <a:rPr lang="ru-RU" sz="1100"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электротехники.</a:t>
          </a:r>
          <a:endParaRPr lang="ru-RU" sz="105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indent="450215" algn="just">
            <a:lnSpc>
              <a:spcPct val="115000"/>
            </a:lnSpc>
            <a:spcAft>
              <a:spcPts val="0"/>
            </a:spcAft>
          </a:pPr>
          <a:r>
            <a:rPr lang="ru-RU" sz="1100"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экологических основ природопользования</a:t>
          </a:r>
          <a:endParaRPr lang="ru-RU" sz="105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indent="450215" algn="just">
            <a:lnSpc>
              <a:spcPct val="115000"/>
            </a:lnSpc>
            <a:spcAft>
              <a:spcPts val="0"/>
            </a:spcAft>
          </a:pPr>
          <a:r>
            <a:rPr lang="ru-RU" sz="1100"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строительных материалов и изделий;</a:t>
          </a:r>
          <a:endParaRPr lang="ru-RU" sz="105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indent="450215" algn="just">
            <a:lnSpc>
              <a:spcPct val="115000"/>
            </a:lnSpc>
            <a:spcAft>
              <a:spcPts val="0"/>
            </a:spcAft>
          </a:pPr>
          <a:r>
            <a:rPr lang="ru-RU" sz="1100"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основ инженерной геологии при производстве работ на строительной площадке;</a:t>
          </a:r>
          <a:endParaRPr lang="ru-RU" sz="105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indent="450215" algn="just">
            <a:lnSpc>
              <a:spcPct val="115000"/>
            </a:lnSpc>
            <a:spcAft>
              <a:spcPts val="0"/>
            </a:spcAft>
          </a:pPr>
          <a:r>
            <a:rPr lang="ru-RU" sz="1100"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основ геодезии;</a:t>
          </a:r>
          <a:endParaRPr lang="ru-RU" sz="105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indent="450215" algn="just">
            <a:lnSpc>
              <a:spcPct val="115000"/>
            </a:lnSpc>
            <a:spcAft>
              <a:spcPts val="0"/>
            </a:spcAft>
          </a:pPr>
          <a:r>
            <a:rPr lang="ru-RU" sz="1100"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инженерных сетей и оборудования территорий, зданий и стройплощадок;</a:t>
          </a:r>
          <a:endParaRPr lang="ru-RU" sz="105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indent="450215" algn="just">
            <a:lnSpc>
              <a:spcPct val="115000"/>
            </a:lnSpc>
            <a:spcAft>
              <a:spcPts val="0"/>
            </a:spcAft>
          </a:pPr>
          <a:r>
            <a:rPr lang="ru-RU" sz="1100"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экономики организации и предпринимательства;</a:t>
          </a:r>
          <a:endParaRPr lang="ru-RU" sz="105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indent="450215" algn="just">
            <a:lnSpc>
              <a:spcPct val="115000"/>
            </a:lnSpc>
            <a:spcAft>
              <a:spcPts val="0"/>
            </a:spcAft>
          </a:pPr>
          <a:r>
            <a:rPr lang="ru-RU" sz="1100"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проектно-сметного дела;</a:t>
          </a:r>
          <a:endParaRPr lang="ru-RU" sz="105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indent="450215" algn="just">
            <a:lnSpc>
              <a:spcPct val="115000"/>
            </a:lnSpc>
            <a:spcAft>
              <a:spcPts val="0"/>
            </a:spcAft>
          </a:pPr>
          <a:r>
            <a:rPr lang="ru-RU" sz="1100"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проектирования зданий и сооружений;</a:t>
          </a:r>
          <a:endParaRPr lang="ru-RU" sz="105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indent="450215" algn="just">
            <a:lnSpc>
              <a:spcPct val="115000"/>
            </a:lnSpc>
            <a:spcAft>
              <a:spcPts val="0"/>
            </a:spcAft>
          </a:pPr>
          <a:r>
            <a:rPr lang="ru-RU" sz="1100"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эксплуатации зданий и сооружений;</a:t>
          </a:r>
          <a:endParaRPr lang="ru-RU" sz="105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indent="450215" algn="just">
            <a:lnSpc>
              <a:spcPct val="115000"/>
            </a:lnSpc>
            <a:spcAft>
              <a:spcPts val="0"/>
            </a:spcAft>
          </a:pPr>
          <a:r>
            <a:rPr lang="ru-RU" sz="1100"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реконструкции зданий и сооружений;</a:t>
          </a:r>
          <a:endParaRPr lang="ru-RU" sz="105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indent="450215" algn="just">
            <a:lnSpc>
              <a:spcPct val="115000"/>
            </a:lnSpc>
            <a:spcAft>
              <a:spcPts val="0"/>
            </a:spcAft>
          </a:pPr>
          <a:r>
            <a:rPr lang="ru-RU" sz="1100"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проектирования производства работ;</a:t>
          </a:r>
          <a:endParaRPr lang="ru-RU" sz="105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indent="450215" algn="just">
            <a:lnSpc>
              <a:spcPct val="115000"/>
            </a:lnSpc>
            <a:spcAft>
              <a:spcPts val="0"/>
            </a:spcAft>
          </a:pPr>
          <a:r>
            <a:rPr lang="ru-RU" sz="1100"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безопасности жизнедеятельности и охраны труда;</a:t>
          </a:r>
          <a:endParaRPr lang="ru-RU" sz="105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indent="450215">
            <a:lnSpc>
              <a:spcPct val="115000"/>
            </a:lnSpc>
            <a:spcAft>
              <a:spcPts val="0"/>
            </a:spcAft>
          </a:pPr>
          <a:r>
            <a:rPr lang="ru-RU" sz="1100"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оперативного управления деятельностью структурных подразделений.</a:t>
          </a:r>
        </a:p>
        <a:p>
          <a:pPr indent="450215" algn="just">
            <a:lnSpc>
              <a:spcPct val="115000"/>
            </a:lnSpc>
            <a:spcAft>
              <a:spcPts val="0"/>
            </a:spcAft>
          </a:pPr>
          <a:r>
            <a:rPr lang="ru-RU" sz="1050" b="1"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Мастерские:</a:t>
          </a:r>
          <a:endParaRPr lang="ru-RU" sz="10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indent="450215" algn="just">
            <a:lnSpc>
              <a:spcPct val="115000"/>
            </a:lnSpc>
            <a:spcAft>
              <a:spcPts val="0"/>
            </a:spcAft>
          </a:pPr>
          <a:r>
            <a:rPr lang="ru-RU" sz="1050"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штукатурных работ;</a:t>
          </a:r>
          <a:endParaRPr lang="ru-RU" sz="10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indent="450215" algn="just">
            <a:lnSpc>
              <a:spcPct val="115000"/>
            </a:lnSpc>
            <a:spcAft>
              <a:spcPts val="0"/>
            </a:spcAft>
          </a:pPr>
          <a:r>
            <a:rPr lang="ru-RU" sz="1050"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столярно-плотничных работ.</a:t>
          </a:r>
          <a:endParaRPr lang="ru-RU" sz="10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indent="450215">
            <a:lnSpc>
              <a:spcPct val="115000"/>
            </a:lnSpc>
            <a:spcAft>
              <a:spcPts val="0"/>
            </a:spcAft>
          </a:pPr>
          <a:endParaRPr lang="ru-RU" sz="105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0</xdr:row>
      <xdr:rowOff>0</xdr:rowOff>
    </xdr:from>
    <xdr:to>
      <xdr:col>0</xdr:col>
      <xdr:colOff>11361420</xdr:colOff>
      <xdr:row>197</xdr:row>
      <xdr:rowOff>15240</xdr:rowOff>
    </xdr:to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00000000-0008-0000-0600-000002000000}"/>
            </a:ext>
          </a:extLst>
        </xdr:cNvPr>
        <xdr:cNvSpPr txBox="1"/>
      </xdr:nvSpPr>
      <xdr:spPr>
        <a:xfrm>
          <a:off x="152400" y="0"/>
          <a:ext cx="11209020" cy="2553462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ru-RU" sz="1100" b="1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5. Пояснительная записка</a:t>
          </a:r>
          <a:endParaRPr lang="ru-RU" sz="105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ru-RU" sz="1100" b="1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к учебному плану по основной образовательной программе подготовки специалистов среднего звена (ППССЗ) </a:t>
          </a:r>
          <a:endParaRPr lang="ru-RU" sz="105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ru-RU" sz="1100" b="1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08.02.01 Строительство и эксплуатация зданий и сооружений</a:t>
          </a:r>
          <a:endParaRPr lang="ru-RU" sz="105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ru-RU" sz="1100" b="1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 </a:t>
          </a:r>
          <a:endParaRPr lang="ru-RU" sz="105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ru-RU" sz="1100" b="1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5.1. Нормативная база реализации ППССЗ</a:t>
          </a:r>
          <a:endParaRPr lang="ru-RU" sz="105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5.1.1. Настоящий учебный план государственного бюджетного профессионального образовательного учреждения «Кисловодский государственный многопрофильный техникум» разработан на основе следующих документов:</a:t>
          </a:r>
          <a:endParaRPr lang="ru-RU" sz="105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- Федеральный закон от 29.12.2012 № 273-ФЗ «Об образовании в Российской Федерации»;</a:t>
          </a: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-</a:t>
          </a:r>
          <a:r>
            <a:rPr lang="ru-RU" sz="1100" baseline="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 </a:t>
          </a:r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Порядок разработки примерных основных образовательных программ среднего профессионального образования, проведения их экспертизы и ведения реестра примерных основных образовательных программ среднего профессионального образования (Приказ Минпросвещения России от 08.04.2021 № 153);</a:t>
          </a: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- Федеральный государственный образовательный стандарт среднего профессионального образования по специальности 08.02.01 Строительство и эксплуатация зданий и сооружений (Приказ Минпросвещения России от 25.06.2024 № 442);</a:t>
          </a: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- Порядок организации и осуществления образовательной деятельности по образовательным программам среднего профессионального образования (Приказ Минпросвещения России от 24.08.2022 № 762);</a:t>
          </a: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- Порядок проведения государственной итоговой аттестации по образовательным программам среднего профессионального образования (Приказ Минпросвещения России от 08.11.2021 № 800);</a:t>
          </a: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- Положение о практической подготовке обучающихся (Приказ Минобрнауки России № 885, Минпросвещения России № 390 от 05.08.2020);</a:t>
          </a: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- Перечень профессий рабочих, должностей служащих, по которым осуществляется профессиональное обучение (Приказ Минпросвещения России от 14.07.2023 № 534);</a:t>
          </a: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- Перечень профессий и специальностей среднего профессионального образования, реализация образовательных программ по которым не допускается с применением исключительно электронного обучения, дистанционных образовательных технологий (приказ Минпросвещения России от 13.12.2023 № 932);</a:t>
          </a: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- Приказ Министерства науки и высшего образования Российской Федерации</a:t>
          </a:r>
          <a:r>
            <a:rPr lang="ru-RU" sz="1100" baseline="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 </a:t>
          </a:r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и Министерства просвещения Российской Федерации от 05.08.2020 № 882/391 </a:t>
          </a:r>
          <a:r>
            <a:rPr lang="ru-RU" sz="1100" baseline="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 </a:t>
          </a:r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«Об организации и осуществлении образовательной деятельности при сетевой форме реализации образовательных программ».</a:t>
          </a: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-Устав техникума; </a:t>
          </a:r>
          <a:endParaRPr lang="ru-RU" sz="105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- локальные акты техникума;</a:t>
          </a:r>
          <a:endParaRPr lang="ru-RU" sz="105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-  Разъяснений по формированию учебного плана основной профессиональной образовательной программы начального профессионального и среднего профессионального образования (письмо департамента профессионального образования Министерства образования и науки России от 20 октября 2010 года № 12-696);</a:t>
          </a:r>
          <a:endParaRPr lang="ru-RU" sz="105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- Концепции преподавания общеобразовательных дисциплин с учетом профессиональной направленности программ среднего профессионального образования, реализуемых на базе основного общего образования, утвержденной распоряжением Минпросвещения России от 30.04.2021 г.№ P-98;</a:t>
          </a:r>
          <a:endParaRPr lang="ru-RU" sz="105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- Федерального государственного образовательного стандарта среднего (полного) общего образования, утвержденного приказом Министерства образования и науки РФ от 17.05.2012 г. № 413 с изменениями и дополнениями от 29 декабря 2014 г., 31 декабря 2015 г., 29 июня 2017 г., 24 сентября, 11 декабря 2020 г., 12 августа 2022 г.</a:t>
          </a:r>
          <a:endParaRPr lang="ru-RU" sz="105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-Примерных программ общеобразовательных дисциплин, размещенных на сайте ФГБОУ ДПО ИРПО (2023 г);</a:t>
          </a:r>
        </a:p>
        <a:p>
          <a:r>
            <a:rPr lang="ru-RU" sz="1050">
              <a:solidFill>
                <a:sysClr val="windowText" lastClr="000000"/>
              </a:solidFill>
              <a:latin typeface="Times New Roman" pitchFamily="18" charset="0"/>
              <a:ea typeface="+mn-ea"/>
              <a:cs typeface="Times New Roman" pitchFamily="18" charset="0"/>
            </a:rPr>
            <a:t>- Примерной рабочей программы общеобразовательной дисциплины  «Основы безопасности и защиты Родины» для профессиональных образовательных организаций (одобрено на заседании Педагогического совета ФГБОУ ДПО ИРПО протоколом №17 от «18» июня 2024 года); </a:t>
          </a: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-Инструктивно-методического письма Департамента государственной политики в сфере среднего профессионального образования и профессионального обучения Министерства  просвещения Российской Федерации №  05-772 от 20.07.2020 г по организации применения современных методик и программ преподавания по общеобразовательным дисциплинам в системе среднего профессионального образования, учитывающих образовательные потребности обучающихся образовательных организаций, реализующих программы среднего профессионального образования;</a:t>
          </a:r>
          <a:endParaRPr lang="ru-RU" sz="105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- Рекомендаций по реализации среднего общего образования в пределах освоения образовательной программы среднего профессионального образования (письмо департамента государственной политики в сфере среднего профессионального образования и профессионального обучения Минпросвещения России от 01.03.2023 г № 05-592).</a:t>
          </a:r>
          <a:endParaRPr lang="ru-RU" sz="105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ru-RU" sz="1100" b="1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 </a:t>
          </a:r>
          <a:endParaRPr lang="ru-RU" sz="105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ru-RU" sz="1100" b="1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5.2. Организация учебного процесса и режим занятий</a:t>
          </a:r>
          <a:endParaRPr lang="ru-RU" sz="105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ru-RU" sz="1100" b="1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 </a:t>
          </a:r>
          <a:endParaRPr lang="ru-RU" sz="105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5.2.1. Учебный план ППССЗ по специальности вводится в действие с 01 сентября 2026 года    и предусматривает обучение лиц на базе основного общего образования. Нормативный срок обучения – 3 года 10 месяцев. Объем образовательной нагрузки специальности 08.02.01 Строительство и эксплуатация зданий и сооружений на базе основного общего образования с получением среднего общего образования: 5940 часов.</a:t>
          </a: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5.2.2. Учебный план определяет перечень, объемы, последовательность изучения дисциплин (далее УД), профессиональных модулей (далее ПМ), входящих в них междисциплинарных курсов (далее МДК), учебной и производственной практики, промежуточной аттестации, государственной итоговой аттестации и каникул.</a:t>
          </a: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Организация образовательного процесса осуществляется в соответствии с рабочими программами УД и ПМ и расписанием учебных занятий. Рабочие программы УД и ПМ разрабатываются и утверждаются техникумом самостоятельно с учетом требований рынка труда в соответствии с ФГОС и с учетом проекта примерной основной образовательной программы по специальности.</a:t>
          </a: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В техникуме устанавливаются такие виды учебных занятий, как урок, практическое занятие, лабораторное занятие, лекция, семинар, контрольная работа, консультация, учебная практика, производственная практика, а также самостоятельная работа обучающихся.</a:t>
          </a: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5.2.1. Объем и сроки получения среднего профессионального образования по специальности 08.02.01 Строительство и эксплуатация зданий и сооружений на базе основного общего образования с одновременным получением среднего общего образования: 5940 часов.</a:t>
          </a:r>
          <a:endParaRPr lang="ru-RU" sz="105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5.2.3. Продолжительность академического часа 45 минут, предусмотрено группирование учебных занятий парами.</a:t>
          </a:r>
          <a:endParaRPr lang="ru-RU" sz="105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5.2.4. В процессе освоения ППССЗ обучающимся предоставляются каникулы. Общий объем каникулярного времени в учебном году составляет 10-11 недель, в том числе 2 недели в зимний период.</a:t>
          </a:r>
          <a:endParaRPr lang="ru-RU" sz="105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5.2.5.Общий объем дисциплины "Физическая культура" составляет 208 академических часов.</a:t>
          </a:r>
          <a:endParaRPr lang="ru-RU" sz="105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5.2.6. Освоение общепрофессионального цикла образовательной программы предусматривает изучение дисциплины "Безопасность жизнедеятельности" в объеме 68 академических часов, из них на освоение основ военной службы (для юношей) - 70 процентов от общего объема времени, отведенного на указанную дисциплину.</a:t>
          </a:r>
          <a:endParaRPr lang="ru-RU" sz="105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5.2.7. Обязательная часть общего гуманитарного и социально-экономического цикла образовательной программы  предусматривает изучение следующих дисциплин: «Основы философии», «История», «Психология общения», «Иностранный язык в профессиональной деятельности», «Физическая культура».</a:t>
          </a:r>
          <a:endParaRPr lang="ru-RU" sz="105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5.2.8. В учебные циклы включается промежуточная аттестация обучающихся, которая осуществляется в рамках освоения указанных циклов в соответствии с разработанными образовательной организацией фондами оценочных средств, позволяющими оценить достижения запланированных по отдельным дисциплинам (модулям) и практикам результатов обучения.Экзамены, консультации для обучающихся на базе основного общего образования по очной форме обучения  проводятся за счет времени, отведенного в учебном плане на промежуточную аттестацию. </a:t>
          </a:r>
          <a:endParaRPr lang="ru-RU" sz="105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5.2.9. В период обучения проводятся учебные сборы с юношами на базе соединений и воинских частей Вооруженных сил Российской Федерации (приказ Министерства обороны РФ и Министерства образования и науки РФ от 24 февраля 2010 г. № 96/134). Продолжительность учебных сборов – 5 дней (35 часов).</a:t>
          </a:r>
          <a:endParaRPr lang="ru-RU" sz="105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5.2.10. Практика входит в профессиональный цикл и имеет следующие виды - учебная практика и производственная практика, которые реализуются в форме практической подготовки. Учебная и производственная практики проводятся при освоении обучающимися профессиональных компетенций в рамках профессиональных модулей и реализовываются как в несколько периодов, так и рассредоточенно, чередуясь с теоретическими занятиями в рамках профессиональных модулей.</a:t>
          </a:r>
          <a:endParaRPr lang="ru-RU" sz="105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Часть профессионального цикла образовательной программы, выделяемого на проведение практик, определяется образовательной организацией в объеме не менее 25 процентов от профессионального цикла образовательной программы.</a:t>
          </a:r>
          <a:endParaRPr lang="ru-RU" sz="105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Общий объем учебной и производственной практики составляет 28 недель (1008 часов), из них: 10 недель – учебная, 14 недель - производственная (по профилю специальности) и 4 недели – производственная (преддипломная), </a:t>
          </a:r>
          <a:r>
            <a:rPr lang="ru-RU" sz="1100" b="1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41,9 %</a:t>
          </a:r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 от профессионального цикла образовательной программы.</a:t>
          </a:r>
          <a:endParaRPr lang="ru-RU" sz="105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Учебная практика проводится при освоении обучающимися профессиональных компетенций реализовывается как в несколько периодов, так и рассредоточенно, чередуясь с теоретическими занятиями в рамках профессиональных модулей:</a:t>
          </a:r>
          <a:endParaRPr lang="ru-RU" sz="105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–  ПМ.01. Участие в проектировании зданий и сооружений (2 недели во 6 семестре);</a:t>
          </a:r>
          <a:endParaRPr lang="ru-RU" sz="105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– ПМ.02 Выполнение технологических процессов при строительстве, эксплуатации и реконструкции строительных объектов (2 недели во 6 семестре);</a:t>
          </a:r>
          <a:endParaRPr lang="ru-RU" sz="105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– ПМ.03 Организация деятельности структурных подразделений при выполнении строительно-монтажных работ, эксплуатации и реконструкции зданий и сооружений (2 недели в 8 семестре);</a:t>
          </a:r>
          <a:endParaRPr lang="ru-RU" sz="105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– ПМ.04 Организация видов работ при эксплуатации и реконструкции строительных объектов (2 недели в 7 семестре);</a:t>
          </a:r>
          <a:endParaRPr lang="ru-RU" sz="105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– ПМ.05     Выполнение работ по профессиям рабочих: 16671 Плотник; 19727 Штукатур (4 недели в 3 семестре).</a:t>
          </a:r>
          <a:endParaRPr lang="ru-RU" sz="105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Производственная (по профилю специальности) практика проводится концентрированно в организациях, направление деятельности которых соответствует профилю подготовки обучающихся при освоении профессиональных модулей:</a:t>
          </a:r>
          <a:endParaRPr lang="ru-RU" sz="105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–  ПМ.01. Участие в проектировании зданий и сооружений (2 недели во 6 семестре);</a:t>
          </a:r>
          <a:endParaRPr lang="ru-RU" sz="105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– ПМ.02 Выполнение технологических процессов при строительстве, эксплуатации и реконструкции строительных объектов (2 недели во 6 семестре);</a:t>
          </a:r>
          <a:endParaRPr lang="ru-RU" sz="105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– ПМ.03 Организация деятельности структурных подразделений при выполнении строительно-монтажных работ, эксплуатации и реконструкции зданий и сооружений (2 недели в 8 семестре);</a:t>
          </a:r>
          <a:endParaRPr lang="ru-RU" sz="105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– ПМ.04 Организация видов работ при эксплуатации и реконструкции строительных объектов (2 недели в 7 семестре);</a:t>
          </a:r>
          <a:endParaRPr lang="ru-RU" sz="105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– ПМ.05     Выполнение работ по профессиям рабочих: 16671 Плотник; 19727 Штукатур (4 недели в 4 семестре).</a:t>
          </a:r>
          <a:endParaRPr lang="ru-RU" sz="105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Аттестация по итогам производственной практики проводится с учетом результатов, подтвержденных документами соответствующих организаций.</a:t>
          </a:r>
          <a:endParaRPr lang="ru-RU" sz="105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5.2.11. При реализации ОП.07 Экономика отрасли , МДК.01.01 Проектирование зданий и сооружений,МДК.02.01 Организация технологических процессов при строительстве, эксплуатации и реконструкции строительных объектов предусматривается выполнение курсовой работы. Задания для курсовой работы выдается не позднее, чем за месяц до окончания семестра, в котором запланирована курсовая работа. </a:t>
          </a: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5.2.12. При освоении социально-гуманитарного, общепрофессионального и профессионального циклов выделяется объем учебных занятий, практики (в профессиональном цикле) и самостоятельной работы.</a:t>
          </a:r>
          <a:endParaRPr lang="ru-RU" sz="105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5.2.15.  На проведение учебных занятий и практики выделено 94 % от объема учебных циклов образовательной программы.</a:t>
          </a:r>
          <a:endParaRPr lang="ru-RU" sz="105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ru-RU" sz="1100" b="1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5.3. Общеобразовательный цикл</a:t>
          </a:r>
          <a:endParaRPr lang="ru-RU" sz="105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5.3.1. Общеобразовательный цикл ООП СПО по специальности сформирован в соответствии с федеральным государственным образовательным стандартом среднего общего образования, примерной основной образовательной программой среднего общего образования, а также Рекомендациями по организации получения среднего общего образования в пределах освоения образовательных программ среднего профессионального образования на базе основного общего образования с учетом требований федеральных государственных образовательных стандартов и получаемой профессии или специальности среднего профессионального образования, указанными в пп.5.1.</a:t>
          </a: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5.3.2. Изучение общеобразовательных учебных дисциплин осуществляется на 1 курсе, в 1 и 2 семестрах. </a:t>
          </a: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5.3.3. Федеральный государственный образовательный стандарт среднего (полного) общего образования реализуется в пределах программы подготовки специалистов среднего звена с учетом </a:t>
          </a:r>
          <a:r>
            <a:rPr lang="ru-RU" sz="1100" b="1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технологического</a:t>
          </a:r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 профиля получаемой специальности 08.02.01 Строительство и эксплуатация зданий и сооружений. </a:t>
          </a:r>
          <a:endParaRPr lang="ru-RU" sz="105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5.3.4. В процессе изучения общеобразовательных дисциплин предусмотрено выполнение обучающимися индивидуального проекта. Индивидуальный проект – особая форма организации образовательной деятельности обучающихся (учебное исследование или учебный проект). Индивидуальный проект выполняется обучающимся самостоятельно под руководством преподавателя по выбранной теме в рамках одного или нескольких изучаемых учебных предметов, курсов в любой избранной области деятельности. Формой контроля по выполнению индивидуального проекта является промежуточная аттестация в форме дифференцированного зачета. </a:t>
          </a:r>
          <a:endParaRPr lang="ru-RU" sz="105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5.3.5. По дисциплинам общеобразовательного цикла самостоятельная работа не предусматривается.</a:t>
          </a:r>
          <a:endParaRPr lang="ru-RU" sz="105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ru-RU" sz="1100" b="1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 </a:t>
          </a:r>
          <a:endParaRPr lang="ru-RU" sz="100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ru-RU" sz="1100" b="1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 </a:t>
          </a:r>
          <a:endParaRPr lang="ru-RU" sz="105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ru-RU" sz="1100" b="1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 </a:t>
          </a:r>
          <a:endParaRPr lang="ru-RU" sz="100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ru-RU" sz="1100" b="1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5.4. Формирование вариативной части </a:t>
          </a:r>
          <a:endParaRPr lang="ru-RU" sz="105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ru-RU" sz="1100" b="1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 </a:t>
          </a:r>
          <a:endParaRPr lang="ru-RU" sz="105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5.4.1. При формировании учебного плана был распределен весь объем времени, отведенного на реализацию ППССЗ, включая обязательную и вариативную части. Объем образовательной программы составляет 5940 академических часов, 199 недель.</a:t>
          </a:r>
          <a:endParaRPr lang="ru-RU" sz="105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Обязательная часть программы подготовки специалистов среднего звена составляет 2952 академических часа, 70 % от общего объема времени, отведенного на ее освоение. </a:t>
          </a:r>
          <a:endParaRPr lang="ru-RU" sz="105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Вариативная часть программы подготовки специалистов среднего звена составляет 1296 академических часов, 30 %.</a:t>
          </a:r>
          <a:endParaRPr lang="ru-RU" sz="105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 </a:t>
          </a:r>
          <a:endParaRPr lang="ru-RU" sz="105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5.4.2. Согласно Федеральному государственному образовательному стандарту по специальности 08.02.01 Строительство и эксплуатация зданий и сооружений конкретное соотношение объемов обязательной части и вариативной части образовательной программы образовательная организация определяет самостоятельно. На вариативную часть предусмотрено 1296 часов .Объем времени, отведенный на вариативную часть, использован на: увеличение объема времени дисциплин и модулей обязательной части -1260 часов (математический и общий естественнонаучный учебный цикл-28 часов, общепрофессиональный цикл – 40 часов, профессиональный цикл – 1192 часа), введена новая дисциплина ОП.10 Охрана труда.</a:t>
          </a:r>
          <a:endParaRPr lang="ru-RU" sz="105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 </a:t>
          </a:r>
          <a:endParaRPr lang="ru-RU" sz="105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ru-RU" sz="1100" b="1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5.5. Формы проведения промежуточной аттестации</a:t>
          </a:r>
          <a:endParaRPr lang="ru-RU" sz="105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ru-RU" sz="1100" b="1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 </a:t>
          </a:r>
          <a:endParaRPr lang="ru-RU" sz="105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5.5.1. В учебные циклы включается промежуточная аттестация обучающихся, которая осуществляется в рамках освоения социально-гуманитарного, общепрофессионального и профессионального циклов в виде дифференцированных зачётов и экзаменов, экзаменов по модулям, экзамена квалификационного, и оценочными материалами, позволяющими оценить достижение запланированных по отдельным дисциплинам (модулям) и практикам результатов обучения.</a:t>
          </a:r>
          <a:endParaRPr lang="ru-RU" sz="105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5.5.2. Дифференцированные зачеты проводятся за счет часов, отведенных на освоение соответствующей дисциплины или междисциплинарного курса, экзамены и консультации – за счет времени, выделенного на промежуточную аттестацию. </a:t>
          </a:r>
          <a:endParaRPr lang="ru-RU" sz="105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5.5.3. Количество экзаменов в процессе промежуточной аттестации обучающихся не превышает 8 экзаменов в учебном году, а количество зачетов - 10. В указанное количество не входят дифференцированные зачеты по физической культуре (п. 32 Порядка организации и осуществления образовательной деятельности по образовательным программам среднего профессионального образования). </a:t>
          </a:r>
          <a:endParaRPr lang="ru-RU" sz="105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5.5.4. Аттестация по ППССЗ проводится рассредоточено, по окончании изучения учебных дисциплин, МДК и освоения учебной и производственной практик. Проведение экзаменов по учебным дисциплинам, экзаменов по модулям, экзамена квалификационного планируется в дни, освобожденные от других форм учебной нагрузки.</a:t>
          </a:r>
          <a:endParaRPr lang="ru-RU" sz="105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5.5.5. Промежуточная аттестация по общеобразовательному циклу проводится в форме дифференцированных зачётов и экзаменов. Экзамен проводится по русскому языку, математике, истории и физике, по русскому языку и математике – в письменной форме, по истории и физике – в устной.</a:t>
          </a:r>
          <a:endParaRPr lang="ru-RU" sz="105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5.5.6. Формами промежуточной аттестации по учебным дисциплинам и междисциплинарным курсам профессионального цикла являются дифференцированный зачет и экзамен.</a:t>
          </a:r>
          <a:endParaRPr lang="ru-RU" sz="105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5.5.7. С целью проверки сформированности компетенций и готовности к выполнению вида профессиональной деятельности по профессиональным модулям проводится экзамен по модулю.</a:t>
          </a:r>
          <a:endParaRPr lang="ru-RU" sz="105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5.5.8. При завершении освоения ПМ.05 Выполнение работ по профессиям рабочих:                                                          16671 Плотник, 19727 Штукатур проводится квалификационный экзамен, на котором присваиваются квалификации по профессиям «Плотник» и «Штукатур».</a:t>
          </a:r>
          <a:endParaRPr lang="ru-RU" sz="105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ru-RU" sz="1100" b="1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 </a:t>
          </a:r>
          <a:endParaRPr lang="ru-RU" sz="105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pPr algn="ctr">
            <a:lnSpc>
              <a:spcPct val="115000"/>
            </a:lnSpc>
            <a:spcAft>
              <a:spcPts val="0"/>
            </a:spcAft>
          </a:pPr>
          <a:r>
            <a:rPr lang="ru-RU" sz="1100" b="1">
              <a:effectLst/>
              <a:latin typeface="Times New Roman" panose="02020603050405020304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5.6. Формы проведения государственной итоговой аттестации</a:t>
          </a:r>
          <a:endParaRPr lang="ru-RU" sz="105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ctr">
            <a:lnSpc>
              <a:spcPct val="115000"/>
            </a:lnSpc>
            <a:spcAft>
              <a:spcPts val="0"/>
            </a:spcAft>
          </a:pPr>
          <a:r>
            <a:rPr lang="ru-RU" sz="1100" b="1">
              <a:effectLst/>
              <a:latin typeface="Times New Roman" panose="02020603050405020304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 </a:t>
          </a:r>
          <a:endParaRPr lang="ru-RU" sz="105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just">
            <a:lnSpc>
              <a:spcPct val="115000"/>
            </a:lnSpc>
            <a:spcAft>
              <a:spcPts val="0"/>
            </a:spcAft>
          </a:pPr>
          <a:r>
            <a:rPr lang="ru-RU" sz="1100">
              <a:effectLst/>
              <a:latin typeface="Times New Roman" panose="02020603050405020304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5.6.1. Освоение ППССЗ по специальности 08.02.01 Строительство и эксплуатация зданий и сооружений завершается государственной итоговой аттестацией. </a:t>
          </a:r>
          <a:r>
            <a:rPr lang="ru-RU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Государственная итоговая аттестация завершается присвоением квалификации специалиста среднего звена «Техник».</a:t>
          </a:r>
        </a:p>
        <a:p>
          <a:pPr>
            <a:lnSpc>
              <a:spcPct val="115000"/>
            </a:lnSpc>
            <a:spcAft>
              <a:spcPts val="0"/>
            </a:spcAft>
          </a:pPr>
          <a:r>
            <a:rPr lang="ru-RU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5.6.2. Государственная итоговая аттестация проводится в форме демонстрационного экзамена.</a:t>
          </a:r>
        </a:p>
        <a:p>
          <a:pPr algn="just">
            <a:lnSpc>
              <a:spcPct val="115000"/>
            </a:lnSpc>
            <a:spcAft>
              <a:spcPts val="0"/>
            </a:spcAft>
          </a:pPr>
          <a:r>
            <a:rPr lang="ru-RU" sz="1100">
              <a:effectLst/>
              <a:latin typeface="Times New Roman" panose="02020603050405020304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5.6.3. Объем времени, предусмотренный на государственную итоговую аттестацию, составляет 6 недель (216 часов). </a:t>
          </a:r>
          <a:endParaRPr lang="ru-RU" sz="105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	</a:t>
          </a:r>
          <a:endParaRPr lang="ru-RU" sz="105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 </a:t>
          </a:r>
          <a:endParaRPr lang="ru-RU" sz="90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 </a:t>
          </a:r>
          <a:endParaRPr lang="ru-RU" sz="105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 </a:t>
          </a:r>
          <a:endParaRPr lang="ru-RU" sz="105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 </a:t>
          </a:r>
          <a:endParaRPr lang="ru-RU" sz="105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N82"/>
  <sheetViews>
    <sheetView view="pageBreakPreview" topLeftCell="A4" zoomScale="72" zoomScaleNormal="72" zoomScaleSheetLayoutView="72" workbookViewId="0">
      <selection activeCell="BS4" sqref="BS4"/>
    </sheetView>
  </sheetViews>
  <sheetFormatPr defaultRowHeight="12.75" x14ac:dyDescent="0.2"/>
  <cols>
    <col min="1" max="1" width="1" customWidth="1"/>
    <col min="2" max="7" width="2.140625" customWidth="1"/>
    <col min="8" max="8" width="2" customWidth="1"/>
    <col min="9" max="9" width="2.140625" customWidth="1"/>
    <col min="10" max="10" width="2" customWidth="1"/>
    <col min="11" max="11" width="2.28515625" customWidth="1"/>
    <col min="12" max="15" width="2.140625" customWidth="1"/>
    <col min="16" max="16" width="0" hidden="1" customWidth="1"/>
    <col min="17" max="27" width="2.140625" customWidth="1"/>
    <col min="28" max="28" width="2" customWidth="1"/>
    <col min="29" max="29" width="2.28515625" customWidth="1"/>
    <col min="30" max="33" width="2.140625" customWidth="1"/>
    <col min="34" max="34" width="2.5703125" customWidth="1"/>
    <col min="35" max="50" width="2.140625" customWidth="1"/>
    <col min="51" max="51" width="2.85546875" customWidth="1"/>
    <col min="52" max="56" width="2.140625" customWidth="1"/>
    <col min="57" max="57" width="3.42578125" customWidth="1"/>
    <col min="58" max="58" width="4.140625" customWidth="1"/>
    <col min="59" max="59" width="2.85546875" customWidth="1"/>
    <col min="60" max="60" width="2.7109375" customWidth="1"/>
    <col min="61" max="61" width="2.7109375" hidden="1" customWidth="1"/>
    <col min="62" max="63" width="2.85546875" customWidth="1"/>
    <col min="64" max="64" width="3" customWidth="1"/>
    <col min="65" max="65" width="10.5703125" customWidth="1"/>
  </cols>
  <sheetData>
    <row r="1" spans="1:65" ht="408.6" customHeight="1" x14ac:dyDescent="0.25">
      <c r="A1" s="441"/>
      <c r="B1" s="442"/>
      <c r="C1" s="442"/>
      <c r="D1" s="442"/>
      <c r="E1" s="442"/>
      <c r="F1" s="442"/>
      <c r="G1" s="442"/>
      <c r="H1" s="442"/>
      <c r="I1" s="442"/>
      <c r="J1" s="442"/>
      <c r="K1" s="442"/>
      <c r="L1" s="442"/>
      <c r="M1" s="442"/>
      <c r="N1" s="442"/>
      <c r="O1" s="442"/>
      <c r="P1" s="442"/>
      <c r="Q1" s="442"/>
      <c r="R1" s="442"/>
      <c r="S1" s="921"/>
      <c r="T1" s="921"/>
      <c r="U1" s="921"/>
      <c r="V1" s="921"/>
      <c r="W1" s="921"/>
      <c r="X1" s="921"/>
      <c r="Y1" s="921"/>
      <c r="Z1" s="921"/>
      <c r="AA1" s="921"/>
      <c r="AB1" s="921"/>
      <c r="AC1" s="921"/>
      <c r="AD1" s="921"/>
      <c r="AE1" s="921"/>
      <c r="AF1" s="921"/>
      <c r="AG1" s="921"/>
      <c r="AH1" s="921"/>
      <c r="AI1" s="921"/>
      <c r="AJ1" s="921"/>
      <c r="AK1" s="921"/>
      <c r="AL1" s="921"/>
      <c r="AM1" s="921"/>
      <c r="AN1" s="921"/>
      <c r="AO1" s="921"/>
      <c r="AP1" s="921"/>
      <c r="AQ1" s="921"/>
      <c r="AR1" s="921"/>
      <c r="AS1" s="921"/>
      <c r="AT1" s="921"/>
      <c r="AU1" s="921"/>
      <c r="AV1" s="921"/>
      <c r="AW1" s="921"/>
      <c r="AX1" s="444"/>
      <c r="AY1" s="444"/>
      <c r="AZ1" s="444"/>
      <c r="BA1" s="444"/>
      <c r="BB1" s="444"/>
      <c r="BC1" s="444"/>
      <c r="BD1" s="444"/>
      <c r="BE1" s="445"/>
      <c r="BF1" s="445"/>
      <c r="BG1" s="445"/>
      <c r="BH1" s="445"/>
      <c r="BI1" s="445"/>
      <c r="BK1" s="445"/>
      <c r="BL1" s="445"/>
      <c r="BM1" s="441"/>
    </row>
    <row r="2" spans="1:65" x14ac:dyDescent="0.2">
      <c r="A2" s="441"/>
      <c r="B2" s="446"/>
      <c r="C2" s="446"/>
      <c r="D2" s="446"/>
      <c r="E2" s="446"/>
      <c r="F2" s="446"/>
      <c r="G2" s="446"/>
      <c r="H2" s="446"/>
      <c r="I2" s="446"/>
      <c r="J2" s="446"/>
      <c r="K2" s="446"/>
      <c r="L2" s="446"/>
      <c r="M2" s="446"/>
      <c r="N2" s="446"/>
      <c r="O2" s="446"/>
      <c r="P2" s="446"/>
      <c r="Q2" s="921"/>
      <c r="R2" s="921"/>
      <c r="S2" s="921"/>
      <c r="T2" s="921"/>
      <c r="U2" s="921"/>
      <c r="V2" s="921"/>
      <c r="W2" s="921"/>
      <c r="X2" s="921"/>
      <c r="Y2" s="921"/>
      <c r="Z2" s="921"/>
      <c r="AA2" s="921"/>
      <c r="AB2" s="921"/>
      <c r="AC2" s="921"/>
      <c r="AD2" s="921"/>
      <c r="AE2" s="921"/>
      <c r="AF2" s="921"/>
      <c r="AG2" s="921"/>
      <c r="AH2" s="921"/>
      <c r="AI2" s="921"/>
      <c r="AJ2" s="921"/>
      <c r="AK2" s="921"/>
      <c r="AL2" s="921"/>
      <c r="AM2" s="921"/>
      <c r="AN2" s="921"/>
      <c r="AO2" s="921"/>
      <c r="AP2" s="921"/>
      <c r="AQ2" s="921"/>
      <c r="AR2" s="921"/>
      <c r="AS2" s="921"/>
      <c r="AT2" s="921"/>
      <c r="AU2" s="921"/>
      <c r="AV2" s="921"/>
      <c r="AW2" s="921"/>
      <c r="AX2" s="921"/>
      <c r="AY2" s="921"/>
      <c r="AZ2" s="921"/>
      <c r="BA2" s="444"/>
      <c r="BB2" s="447"/>
      <c r="BC2" s="447"/>
      <c r="BD2" s="447"/>
      <c r="BE2" s="447"/>
      <c r="BF2" s="447"/>
      <c r="BG2" s="447"/>
      <c r="BH2" s="447"/>
      <c r="BI2" s="447"/>
      <c r="BJ2" s="447"/>
      <c r="BK2" s="447"/>
      <c r="BL2" s="447"/>
    </row>
    <row r="3" spans="1:65" x14ac:dyDescent="0.2">
      <c r="A3" s="441"/>
      <c r="B3" s="443"/>
      <c r="C3" s="443"/>
      <c r="D3" s="443"/>
      <c r="E3" s="443"/>
      <c r="F3" s="443"/>
      <c r="G3" s="443"/>
      <c r="H3" s="443"/>
      <c r="I3" s="443"/>
      <c r="J3" s="443"/>
      <c r="K3" s="443"/>
      <c r="L3" s="443"/>
      <c r="M3" s="443"/>
      <c r="N3" s="443"/>
      <c r="O3" s="446"/>
      <c r="P3" s="446"/>
      <c r="Q3" s="446"/>
      <c r="R3" s="446"/>
      <c r="S3" s="922"/>
      <c r="T3" s="922"/>
      <c r="U3" s="922"/>
      <c r="V3" s="922"/>
      <c r="W3" s="922"/>
      <c r="X3" s="922"/>
      <c r="Y3" s="922"/>
      <c r="Z3" s="922"/>
      <c r="AA3" s="922"/>
      <c r="AB3" s="922"/>
      <c r="AC3" s="922"/>
      <c r="AD3" s="922"/>
      <c r="AE3" s="922"/>
      <c r="AF3" s="922"/>
      <c r="AG3" s="922"/>
      <c r="AH3" s="922"/>
      <c r="AI3" s="922"/>
      <c r="AJ3" s="922"/>
      <c r="AK3" s="922"/>
      <c r="AL3" s="922"/>
      <c r="AM3" s="922"/>
      <c r="AN3" s="922"/>
      <c r="AO3" s="922"/>
      <c r="AP3" s="922"/>
      <c r="AQ3" s="922"/>
      <c r="AR3" s="922"/>
      <c r="AS3" s="922"/>
      <c r="AT3" s="922"/>
      <c r="AU3" s="922"/>
      <c r="AV3" s="922"/>
      <c r="AW3" s="444"/>
      <c r="AX3" s="444"/>
      <c r="AY3" s="444"/>
      <c r="AZ3" s="444"/>
      <c r="BA3" s="444"/>
      <c r="BB3" s="447"/>
      <c r="BC3" s="447"/>
      <c r="BD3" s="447"/>
      <c r="BE3" s="447"/>
      <c r="BF3" s="447"/>
      <c r="BG3" s="447"/>
      <c r="BH3" s="447"/>
      <c r="BI3" s="447"/>
      <c r="BJ3" s="447"/>
      <c r="BK3" s="447"/>
      <c r="BL3" s="447"/>
    </row>
    <row r="4" spans="1:65" x14ac:dyDescent="0.2">
      <c r="A4" s="441"/>
      <c r="B4" s="443"/>
      <c r="C4" s="443"/>
      <c r="D4" s="443"/>
      <c r="E4" s="443"/>
      <c r="F4" s="443"/>
      <c r="G4" s="443"/>
      <c r="H4" s="443"/>
      <c r="I4" s="443"/>
      <c r="J4" s="443"/>
      <c r="K4" s="443"/>
      <c r="L4" s="443"/>
      <c r="M4" s="443"/>
      <c r="N4" s="443"/>
      <c r="O4" s="446"/>
      <c r="P4" s="446"/>
      <c r="Q4" s="446"/>
      <c r="R4" s="446"/>
      <c r="S4" s="447"/>
      <c r="T4" s="447"/>
      <c r="U4" s="447"/>
      <c r="V4" s="447"/>
      <c r="W4" s="447"/>
      <c r="X4" s="447"/>
      <c r="Y4" s="447"/>
      <c r="Z4" s="447"/>
      <c r="AA4" s="447"/>
      <c r="AB4" s="447"/>
      <c r="AC4" s="447"/>
      <c r="AD4" s="447"/>
      <c r="AE4" s="447"/>
      <c r="AF4" s="447"/>
      <c r="AG4" s="447"/>
      <c r="AH4" s="447"/>
      <c r="AI4" s="447"/>
      <c r="AJ4" s="447"/>
      <c r="AK4" s="447"/>
      <c r="AL4" s="447"/>
      <c r="AM4" s="447"/>
      <c r="AN4" s="447"/>
      <c r="AO4" s="447"/>
      <c r="AP4" s="447"/>
      <c r="AQ4" s="447"/>
      <c r="AR4" s="447"/>
      <c r="AS4" s="447"/>
      <c r="AT4" s="447"/>
      <c r="AU4" s="447"/>
      <c r="AV4" s="447"/>
      <c r="AW4" s="444"/>
      <c r="AX4" s="444"/>
      <c r="AY4" s="444"/>
      <c r="AZ4" s="444"/>
      <c r="BA4" s="444"/>
      <c r="BB4" s="447"/>
      <c r="BC4" s="447"/>
      <c r="BD4" s="447"/>
      <c r="BE4" s="447"/>
      <c r="BF4" s="447"/>
      <c r="BG4" s="447"/>
      <c r="BH4" s="447"/>
      <c r="BI4" s="447"/>
      <c r="BJ4" s="447"/>
      <c r="BK4" s="447"/>
      <c r="BL4" s="447"/>
    </row>
    <row r="5" spans="1:65" x14ac:dyDescent="0.2">
      <c r="A5" s="441"/>
      <c r="B5" s="443"/>
      <c r="C5" s="443"/>
      <c r="D5" s="443"/>
      <c r="E5" s="443"/>
      <c r="F5" s="443"/>
      <c r="G5" s="443"/>
      <c r="H5" s="443"/>
      <c r="I5" s="443"/>
      <c r="J5" s="443"/>
      <c r="K5" s="443"/>
      <c r="L5" s="443"/>
      <c r="M5" s="443"/>
      <c r="N5" s="443"/>
      <c r="O5" s="446"/>
      <c r="P5" s="446"/>
      <c r="Q5" s="446"/>
      <c r="R5" s="446"/>
      <c r="S5" s="447"/>
      <c r="T5" s="447"/>
      <c r="U5" s="447"/>
      <c r="V5" s="447"/>
      <c r="W5" s="447"/>
      <c r="X5" s="447"/>
      <c r="Y5" s="447"/>
      <c r="Z5" s="447"/>
      <c r="AA5" s="447"/>
      <c r="AB5" s="447"/>
      <c r="AC5" s="447"/>
      <c r="AD5" s="447"/>
      <c r="AE5" s="447"/>
      <c r="AF5" s="447"/>
      <c r="AG5" s="447"/>
      <c r="AH5" s="447"/>
      <c r="AI5" s="447"/>
      <c r="AJ5" s="447"/>
      <c r="AK5" s="447"/>
      <c r="AL5" s="447"/>
      <c r="AM5" s="447"/>
      <c r="AN5" s="447"/>
      <c r="AO5" s="447"/>
      <c r="AP5" s="447"/>
      <c r="AQ5" s="447"/>
      <c r="AR5" s="447"/>
      <c r="AS5" s="447"/>
      <c r="AT5" s="447"/>
      <c r="AU5" s="447"/>
      <c r="AV5" s="447"/>
      <c r="AW5" s="444"/>
      <c r="AX5" s="444"/>
      <c r="AY5" s="444"/>
      <c r="AZ5" s="444"/>
      <c r="BA5" s="444"/>
      <c r="BB5" s="447"/>
      <c r="BC5" s="447"/>
      <c r="BD5" s="447"/>
      <c r="BE5" s="447"/>
      <c r="BF5" s="447"/>
      <c r="BG5" s="447"/>
      <c r="BH5" s="447"/>
      <c r="BI5" s="447"/>
      <c r="BJ5" s="447"/>
      <c r="BK5" s="447"/>
      <c r="BL5" s="447"/>
    </row>
    <row r="6" spans="1:65" x14ac:dyDescent="0.2">
      <c r="A6" s="441"/>
      <c r="B6" s="443"/>
      <c r="C6" s="443"/>
      <c r="D6" s="443"/>
      <c r="E6" s="443"/>
      <c r="F6" s="443"/>
      <c r="G6" s="443"/>
      <c r="H6" s="443"/>
      <c r="I6" s="443"/>
      <c r="J6" s="443"/>
      <c r="K6" s="443"/>
      <c r="L6" s="443"/>
      <c r="M6" s="443"/>
      <c r="N6" s="443"/>
      <c r="O6" s="446"/>
      <c r="P6" s="446"/>
      <c r="Q6" s="446"/>
      <c r="R6" s="446"/>
      <c r="S6" s="447"/>
      <c r="T6" s="447"/>
      <c r="U6" s="447"/>
      <c r="V6" s="447"/>
      <c r="W6" s="447"/>
      <c r="X6" s="447"/>
      <c r="Y6" s="447"/>
      <c r="Z6" s="447"/>
      <c r="AA6" s="447"/>
      <c r="AB6" s="447"/>
      <c r="AC6" s="447"/>
      <c r="AD6" s="447"/>
      <c r="AE6" s="447"/>
      <c r="AF6" s="447"/>
      <c r="AG6" s="447"/>
      <c r="AH6" s="447"/>
      <c r="AI6" s="447"/>
      <c r="AJ6" s="447"/>
      <c r="AK6" s="447"/>
      <c r="AL6" s="447"/>
      <c r="AM6" s="447"/>
      <c r="AN6" s="447"/>
      <c r="AO6" s="447"/>
      <c r="AP6" s="447"/>
      <c r="AQ6" s="447"/>
      <c r="AR6" s="447"/>
      <c r="AS6" s="447"/>
      <c r="AT6" s="447"/>
      <c r="AU6" s="447"/>
      <c r="AV6" s="447"/>
      <c r="AW6" s="444"/>
      <c r="AX6" s="444"/>
      <c r="AY6" s="444"/>
      <c r="AZ6" s="444"/>
      <c r="BA6" s="444"/>
      <c r="BB6" s="447"/>
      <c r="BC6" s="447"/>
      <c r="BD6" s="447"/>
      <c r="BE6" s="447"/>
      <c r="BF6" s="447"/>
      <c r="BG6" s="447"/>
      <c r="BH6" s="447"/>
      <c r="BI6" s="447"/>
      <c r="BJ6" s="447"/>
      <c r="BK6" s="447"/>
      <c r="BL6" s="447"/>
    </row>
    <row r="7" spans="1:65" x14ac:dyDescent="0.2">
      <c r="A7" s="441"/>
      <c r="B7" s="443"/>
      <c r="C7" s="443"/>
      <c r="D7" s="443"/>
      <c r="E7" s="443"/>
      <c r="F7" s="443"/>
      <c r="G7" s="443"/>
      <c r="H7" s="443"/>
      <c r="I7" s="443"/>
      <c r="J7" s="443"/>
      <c r="K7" s="443"/>
      <c r="L7" s="443"/>
      <c r="M7" s="443"/>
      <c r="N7" s="443"/>
      <c r="O7" s="446"/>
      <c r="P7" s="446"/>
      <c r="Q7" s="446"/>
      <c r="R7" s="446"/>
      <c r="S7" s="447"/>
      <c r="T7" s="447"/>
      <c r="U7" s="447"/>
      <c r="V7" s="447"/>
      <c r="W7" s="447"/>
      <c r="X7" s="447"/>
      <c r="Y7" s="447"/>
      <c r="Z7" s="447"/>
      <c r="AA7" s="447"/>
      <c r="AB7" s="447"/>
      <c r="AC7" s="447"/>
      <c r="AD7" s="447"/>
      <c r="AE7" s="447"/>
      <c r="AF7" s="447"/>
      <c r="AG7" s="447"/>
      <c r="AH7" s="447"/>
      <c r="AI7" s="447"/>
      <c r="AJ7" s="447"/>
      <c r="AK7" s="447"/>
      <c r="AL7" s="447"/>
      <c r="AM7" s="447"/>
      <c r="AN7" s="447"/>
      <c r="AO7" s="447"/>
      <c r="AP7" s="447"/>
      <c r="AQ7" s="447"/>
      <c r="AR7" s="447"/>
      <c r="AS7" s="447"/>
      <c r="AT7" s="447"/>
      <c r="AU7" s="447"/>
      <c r="AV7" s="447"/>
      <c r="AW7" s="444"/>
      <c r="AX7" s="444"/>
      <c r="AY7" s="444"/>
      <c r="AZ7" s="444"/>
      <c r="BA7" s="444"/>
      <c r="BB7" s="447"/>
      <c r="BC7" s="447"/>
      <c r="BD7" s="447"/>
      <c r="BE7" s="447"/>
      <c r="BF7" s="447"/>
      <c r="BG7" s="447"/>
      <c r="BH7" s="447"/>
      <c r="BI7" s="447"/>
      <c r="BJ7" s="447"/>
      <c r="BK7" s="447"/>
      <c r="BL7" s="447"/>
    </row>
    <row r="8" spans="1:65" ht="14.1" customHeight="1" x14ac:dyDescent="0.2">
      <c r="A8" s="441"/>
      <c r="B8" s="646"/>
      <c r="C8" s="646"/>
      <c r="D8" s="646"/>
      <c r="E8" s="646"/>
      <c r="F8" s="646"/>
      <c r="G8" s="646"/>
      <c r="H8" s="646"/>
      <c r="I8" s="646"/>
      <c r="J8" s="646"/>
      <c r="K8" s="646"/>
      <c r="L8" s="646"/>
      <c r="M8" s="646"/>
      <c r="N8" s="646"/>
      <c r="O8" s="647"/>
      <c r="P8" s="647"/>
      <c r="Q8" s="648"/>
      <c r="R8" s="648"/>
      <c r="S8" s="649"/>
      <c r="T8" s="444"/>
      <c r="U8" s="444"/>
      <c r="V8" s="444"/>
      <c r="W8" s="449"/>
      <c r="X8" s="443"/>
      <c r="Y8" s="443"/>
      <c r="Z8" s="443"/>
      <c r="AA8" s="443"/>
      <c r="AB8" s="443"/>
      <c r="AC8" s="443"/>
      <c r="AD8" s="443"/>
      <c r="AE8" s="443"/>
      <c r="AF8" s="443"/>
      <c r="AG8" s="443"/>
      <c r="AH8" s="443"/>
      <c r="AI8" s="443"/>
      <c r="AJ8" s="443"/>
      <c r="AK8" s="443"/>
      <c r="AL8" s="443"/>
      <c r="AM8" s="443"/>
      <c r="AN8" s="443"/>
      <c r="AO8" s="443"/>
      <c r="AP8" s="443"/>
      <c r="AQ8" s="444"/>
      <c r="AR8" s="444"/>
      <c r="AS8" s="444"/>
      <c r="AT8" s="444"/>
      <c r="AU8" s="444"/>
      <c r="AV8" s="444"/>
      <c r="AW8" s="444"/>
      <c r="AX8" s="444"/>
      <c r="AY8" s="443"/>
      <c r="AZ8" s="443"/>
      <c r="BA8" s="443"/>
      <c r="BB8" s="443"/>
      <c r="BC8" s="443"/>
      <c r="BD8" s="443"/>
      <c r="BE8" s="450"/>
      <c r="BF8" s="450"/>
      <c r="BG8" s="450"/>
      <c r="BH8" s="450"/>
      <c r="BI8" s="450"/>
      <c r="BJ8" s="451"/>
      <c r="BK8" s="450"/>
      <c r="BL8" s="450"/>
      <c r="BM8" s="440"/>
    </row>
    <row r="9" spans="1:65" ht="14.1" customHeight="1" x14ac:dyDescent="0.25">
      <c r="A9" s="441"/>
      <c r="B9" s="650"/>
      <c r="C9" s="649"/>
      <c r="D9" s="649"/>
      <c r="E9" s="649"/>
      <c r="F9" s="649"/>
      <c r="G9" s="649"/>
      <c r="H9" s="649"/>
      <c r="I9" s="649"/>
      <c r="J9" s="649"/>
      <c r="K9" s="649"/>
      <c r="L9" s="649"/>
      <c r="M9" s="649"/>
      <c r="N9" s="649"/>
      <c r="O9" s="648"/>
      <c r="P9" s="648"/>
      <c r="Q9" s="648"/>
      <c r="R9" s="648"/>
      <c r="S9" s="649"/>
      <c r="T9" s="444"/>
      <c r="U9" s="444"/>
      <c r="V9" s="444"/>
      <c r="W9" s="444"/>
      <c r="X9" s="444"/>
      <c r="Y9" s="444"/>
      <c r="Z9" s="444"/>
      <c r="AA9" s="444"/>
      <c r="AB9" s="444"/>
      <c r="AC9" s="444"/>
      <c r="AD9" s="444"/>
      <c r="AE9" s="444"/>
      <c r="AF9" s="444"/>
      <c r="AG9" s="444"/>
      <c r="AI9" s="444"/>
      <c r="AJ9" s="444"/>
      <c r="AK9" s="444"/>
      <c r="AL9" s="444"/>
      <c r="AM9" s="444"/>
      <c r="AN9" s="444"/>
      <c r="AO9" s="444"/>
      <c r="AP9" s="444"/>
      <c r="AQ9" s="444"/>
      <c r="AR9" s="444"/>
      <c r="AS9" s="444"/>
      <c r="AT9" s="444"/>
      <c r="AU9" s="444"/>
      <c r="AV9" s="444"/>
      <c r="AW9" s="444"/>
      <c r="AX9" s="444"/>
      <c r="AY9" s="443"/>
      <c r="AZ9" s="443"/>
      <c r="BA9" s="443"/>
      <c r="BB9" s="443"/>
      <c r="BC9" s="443"/>
      <c r="BD9" s="453"/>
      <c r="BE9" s="454"/>
      <c r="BF9" s="454"/>
      <c r="BG9" s="454"/>
      <c r="BH9" s="454"/>
      <c r="BI9" s="454"/>
      <c r="BJ9" s="443"/>
      <c r="BK9" s="455"/>
      <c r="BL9" s="453"/>
      <c r="BM9" s="455"/>
    </row>
    <row r="10" spans="1:65" ht="14.1" customHeight="1" x14ac:dyDescent="0.2">
      <c r="A10" s="441"/>
      <c r="B10" s="651"/>
      <c r="C10" s="652"/>
      <c r="D10" s="652"/>
      <c r="E10" s="652"/>
      <c r="F10" s="652"/>
      <c r="G10" s="652"/>
      <c r="H10" s="652"/>
      <c r="I10" s="652"/>
      <c r="J10" s="652"/>
      <c r="K10" s="652"/>
      <c r="L10" s="652"/>
      <c r="M10" s="652"/>
      <c r="N10" s="652"/>
      <c r="O10" s="653"/>
      <c r="P10" s="653"/>
      <c r="Q10" s="648"/>
      <c r="R10" s="648"/>
      <c r="S10" s="649"/>
      <c r="T10" s="444"/>
      <c r="U10" s="444"/>
      <c r="V10" s="444"/>
      <c r="W10" s="443"/>
      <c r="X10" s="443"/>
      <c r="Y10" s="443"/>
      <c r="Z10" s="443"/>
      <c r="AA10" s="443"/>
      <c r="AB10" s="443"/>
      <c r="AC10" s="443"/>
      <c r="AD10" s="443"/>
      <c r="AE10" s="456"/>
      <c r="AF10" s="443"/>
      <c r="AG10" s="443"/>
      <c r="AI10" s="443"/>
      <c r="AJ10" s="443"/>
      <c r="AK10" s="443"/>
      <c r="AL10" s="443"/>
      <c r="AM10" s="443"/>
      <c r="AN10" s="443"/>
      <c r="AO10" s="443"/>
      <c r="AP10" s="444"/>
      <c r="AQ10" s="444"/>
      <c r="AR10" s="444"/>
      <c r="AS10" s="444"/>
      <c r="AT10" s="444"/>
      <c r="AU10" s="444"/>
      <c r="AV10" s="444"/>
      <c r="AW10" s="444"/>
      <c r="AX10" s="444"/>
      <c r="AY10" s="654"/>
      <c r="AZ10" s="654"/>
      <c r="BA10" s="654"/>
      <c r="BB10" s="654"/>
      <c r="BC10" s="654"/>
      <c r="BD10" s="654"/>
      <c r="BE10" s="654"/>
      <c r="BF10" s="654"/>
      <c r="BG10" s="654"/>
      <c r="BH10" s="654"/>
      <c r="BI10" s="654"/>
      <c r="BJ10" s="654"/>
      <c r="BK10" s="654"/>
      <c r="BL10" s="654"/>
      <c r="BM10" s="654"/>
    </row>
    <row r="11" spans="1:65" ht="13.5" customHeight="1" x14ac:dyDescent="0.2">
      <c r="A11" s="441"/>
      <c r="B11" s="649"/>
      <c r="C11" s="649"/>
      <c r="D11" s="649"/>
      <c r="E11" s="649"/>
      <c r="F11" s="649"/>
      <c r="G11" s="649"/>
      <c r="H11" s="649"/>
      <c r="I11" s="649"/>
      <c r="J11" s="649"/>
      <c r="K11" s="649"/>
      <c r="L11" s="649"/>
      <c r="M11" s="649"/>
      <c r="N11" s="649"/>
      <c r="O11" s="648"/>
      <c r="P11" s="648"/>
      <c r="Q11" s="648"/>
      <c r="R11" s="648"/>
      <c r="S11" s="649"/>
      <c r="T11" s="444"/>
      <c r="U11" s="444"/>
      <c r="V11" s="444"/>
      <c r="W11" s="444"/>
      <c r="X11" s="444"/>
      <c r="Y11" s="444"/>
      <c r="Z11" s="444"/>
      <c r="AA11" s="444"/>
      <c r="AB11" s="444"/>
      <c r="AC11" s="444"/>
      <c r="AD11" s="444"/>
      <c r="AE11" s="444"/>
      <c r="AF11" s="444"/>
      <c r="AG11" s="444"/>
      <c r="AH11" s="444"/>
      <c r="AI11" s="444"/>
      <c r="AJ11" s="444"/>
      <c r="AK11" s="444"/>
      <c r="AL11" s="444"/>
      <c r="AM11" s="444"/>
      <c r="AN11" s="444"/>
      <c r="AO11" s="444"/>
      <c r="AP11" s="444"/>
      <c r="AQ11" s="444"/>
      <c r="AR11" s="444"/>
      <c r="AS11" s="444"/>
      <c r="AT11" s="444"/>
      <c r="AU11" s="444"/>
      <c r="AV11" s="444"/>
      <c r="AW11" s="444"/>
      <c r="AX11" s="444"/>
      <c r="AY11" s="655"/>
      <c r="AZ11" s="655"/>
      <c r="BA11" s="655"/>
      <c r="BB11" s="655"/>
      <c r="BC11" s="655"/>
      <c r="BD11" s="655"/>
      <c r="BE11" s="655"/>
      <c r="BF11" s="655"/>
      <c r="BG11" s="655"/>
      <c r="BH11" s="655"/>
      <c r="BI11" s="655"/>
      <c r="BJ11" s="655"/>
    </row>
    <row r="12" spans="1:65" ht="13.5" customHeight="1" x14ac:dyDescent="0.2">
      <c r="A12" s="441"/>
      <c r="B12" s="649"/>
      <c r="C12" s="649"/>
      <c r="D12" s="649"/>
      <c r="E12" s="649"/>
      <c r="F12" s="649"/>
      <c r="G12" s="649"/>
      <c r="H12" s="649"/>
      <c r="I12" s="649"/>
      <c r="J12" s="649"/>
      <c r="K12" s="649"/>
      <c r="L12" s="649"/>
      <c r="M12" s="649"/>
      <c r="N12" s="649"/>
      <c r="O12" s="648"/>
      <c r="P12" s="648"/>
      <c r="Q12" s="648"/>
      <c r="R12" s="648"/>
      <c r="S12" s="649"/>
      <c r="T12" s="444"/>
      <c r="U12" s="444"/>
      <c r="V12" s="444"/>
      <c r="W12" s="444"/>
      <c r="X12" s="444"/>
      <c r="Y12" s="444"/>
      <c r="Z12" s="444"/>
      <c r="AA12" s="444"/>
      <c r="AB12" s="444"/>
      <c r="AC12" s="444"/>
      <c r="AD12" s="444"/>
      <c r="AE12" s="444"/>
      <c r="AF12" s="444"/>
      <c r="AG12" s="444"/>
      <c r="AH12" s="444"/>
      <c r="AI12" s="444"/>
      <c r="AJ12" s="444"/>
      <c r="AK12" s="444"/>
      <c r="AL12" s="444"/>
      <c r="AM12" s="444"/>
      <c r="AN12" s="444"/>
      <c r="AO12" s="444"/>
      <c r="AP12" s="444"/>
      <c r="AQ12" s="444"/>
      <c r="AR12" s="444"/>
      <c r="AS12" s="444"/>
      <c r="AT12" s="444"/>
      <c r="AU12" s="444"/>
      <c r="AV12" s="444"/>
      <c r="AW12" s="444"/>
      <c r="AX12" s="444"/>
      <c r="AY12" s="443"/>
      <c r="AZ12" s="443"/>
      <c r="BA12" s="443"/>
      <c r="BB12" s="443"/>
      <c r="BC12" s="443"/>
      <c r="BD12" s="443"/>
      <c r="BE12" s="454"/>
      <c r="BF12" s="454"/>
      <c r="BG12" s="454"/>
      <c r="BH12" s="443"/>
      <c r="BI12" s="443"/>
      <c r="BJ12" s="443"/>
      <c r="BK12" s="443"/>
      <c r="BL12" s="443"/>
      <c r="BM12" s="443"/>
    </row>
    <row r="13" spans="1:65" ht="13.5" customHeight="1" x14ac:dyDescent="0.2">
      <c r="A13" s="441"/>
      <c r="B13" s="444"/>
      <c r="C13" s="444"/>
      <c r="D13" s="444"/>
      <c r="E13" s="444"/>
      <c r="F13" s="444"/>
      <c r="G13" s="444"/>
      <c r="H13" s="444"/>
      <c r="I13" s="444"/>
      <c r="J13" s="444"/>
      <c r="K13" s="444"/>
      <c r="L13" s="444"/>
      <c r="M13" s="444"/>
      <c r="N13" s="444"/>
      <c r="O13" s="448"/>
      <c r="P13" s="448"/>
      <c r="Q13" s="448"/>
      <c r="R13" s="448"/>
      <c r="S13" s="444"/>
      <c r="T13" s="444"/>
      <c r="U13" s="444"/>
      <c r="V13" s="444"/>
      <c r="W13" s="444"/>
      <c r="X13" s="444"/>
      <c r="Y13" s="444"/>
      <c r="Z13" s="444"/>
      <c r="AA13" s="444"/>
      <c r="AB13" s="444"/>
      <c r="AC13" s="444"/>
      <c r="AD13" s="444"/>
      <c r="AE13" s="444"/>
      <c r="AF13" s="444"/>
      <c r="AG13" s="444"/>
      <c r="AH13" s="444"/>
      <c r="AI13" s="444"/>
      <c r="AJ13" s="444"/>
      <c r="AK13" s="444"/>
      <c r="AL13" s="444"/>
      <c r="AM13" s="444"/>
      <c r="AN13" s="444"/>
      <c r="AO13" s="444"/>
      <c r="AP13" s="444"/>
      <c r="AQ13" s="444"/>
      <c r="AR13" s="444"/>
      <c r="AS13" s="444"/>
      <c r="AT13" s="444"/>
      <c r="AU13" s="444"/>
      <c r="AV13" s="444"/>
      <c r="AW13" s="444"/>
      <c r="AX13" s="444"/>
      <c r="AY13" s="444"/>
      <c r="AZ13" s="444"/>
      <c r="BA13" s="444"/>
      <c r="BB13" s="444"/>
      <c r="BC13" s="444"/>
      <c r="BD13" s="444"/>
      <c r="BE13" s="441"/>
      <c r="BF13" s="441"/>
      <c r="BG13" s="441"/>
      <c r="BH13" s="447"/>
      <c r="BI13" s="447"/>
      <c r="BJ13" s="447"/>
      <c r="BK13" s="447"/>
      <c r="BL13" s="447"/>
      <c r="BM13" s="447"/>
    </row>
    <row r="14" spans="1:65" ht="13.5" customHeight="1" x14ac:dyDescent="0.2">
      <c r="A14" s="441"/>
      <c r="B14" s="444"/>
      <c r="C14" s="444"/>
      <c r="D14" s="444"/>
      <c r="E14" s="444"/>
      <c r="F14" s="444"/>
      <c r="G14" s="444"/>
      <c r="H14" s="444"/>
      <c r="I14" s="444"/>
      <c r="J14" s="444"/>
      <c r="K14" s="444"/>
      <c r="L14" s="444"/>
      <c r="M14" s="444"/>
      <c r="N14" s="444"/>
      <c r="O14" s="448"/>
      <c r="P14" s="448"/>
      <c r="Q14" s="448"/>
      <c r="R14" s="448"/>
      <c r="S14" s="444"/>
      <c r="T14" s="444"/>
      <c r="U14" s="444"/>
      <c r="V14" s="444"/>
      <c r="W14" s="444"/>
      <c r="X14" s="444"/>
      <c r="Y14" s="444"/>
      <c r="Z14" s="444"/>
      <c r="AA14" s="444"/>
      <c r="AB14" s="444"/>
      <c r="AC14" s="444"/>
      <c r="AD14" s="444"/>
      <c r="AE14" s="444"/>
      <c r="AF14" s="444"/>
      <c r="AG14" s="444"/>
      <c r="AH14" s="444"/>
      <c r="AI14" s="444"/>
      <c r="AJ14" s="444"/>
      <c r="AK14" s="444"/>
      <c r="AL14" s="444"/>
      <c r="AM14" s="444"/>
      <c r="AN14" s="444"/>
      <c r="AO14" s="444"/>
      <c r="AP14" s="444"/>
      <c r="AQ14" s="444"/>
      <c r="AR14" s="444"/>
      <c r="AS14" s="444"/>
      <c r="AT14" s="444"/>
      <c r="AU14" s="444"/>
      <c r="AV14" s="444"/>
      <c r="AW14" s="444"/>
      <c r="AX14" s="444"/>
      <c r="AY14" s="444"/>
      <c r="AZ14" s="444"/>
      <c r="BA14" s="444"/>
      <c r="BB14" s="444"/>
      <c r="BC14" s="444"/>
      <c r="BD14" s="444"/>
      <c r="BE14" s="441"/>
      <c r="BF14" s="441"/>
      <c r="BG14" s="441"/>
      <c r="BH14" s="447"/>
      <c r="BI14" s="447"/>
      <c r="BJ14" s="447"/>
      <c r="BK14" s="447"/>
      <c r="BL14" s="447"/>
      <c r="BM14" s="447"/>
    </row>
    <row r="15" spans="1:65" ht="13.5" customHeight="1" x14ac:dyDescent="0.2">
      <c r="A15" s="441"/>
      <c r="B15" s="444"/>
      <c r="C15" s="444"/>
      <c r="D15" s="444"/>
      <c r="E15" s="444"/>
      <c r="F15" s="444"/>
      <c r="G15" s="444"/>
      <c r="H15" s="444"/>
      <c r="I15" s="444"/>
      <c r="J15" s="444"/>
      <c r="K15" s="444"/>
      <c r="L15" s="444"/>
      <c r="M15" s="444"/>
      <c r="N15" s="444"/>
      <c r="O15" s="448"/>
      <c r="P15" s="448"/>
      <c r="Q15" s="448"/>
      <c r="R15" s="448"/>
      <c r="S15" s="444"/>
      <c r="T15" s="444"/>
      <c r="U15" s="444"/>
      <c r="V15" s="444"/>
      <c r="W15" s="444"/>
      <c r="X15" s="444"/>
      <c r="Y15" s="444"/>
      <c r="Z15" s="444"/>
      <c r="AA15" s="444"/>
      <c r="AB15" s="444"/>
      <c r="AC15" s="444"/>
      <c r="AD15" s="444"/>
      <c r="AE15" s="444"/>
      <c r="AF15" s="444"/>
      <c r="AG15" s="444"/>
      <c r="AH15" s="444"/>
      <c r="AI15" s="444"/>
      <c r="AJ15" s="444"/>
      <c r="AK15" s="444"/>
      <c r="AL15" s="444"/>
      <c r="AM15" s="444"/>
      <c r="AN15" s="444"/>
      <c r="AO15" s="444"/>
      <c r="AP15" s="444"/>
      <c r="AQ15" s="444"/>
      <c r="AR15" s="444"/>
      <c r="AS15" s="444"/>
      <c r="AT15" s="444"/>
      <c r="AU15" s="444"/>
      <c r="AV15" s="444"/>
      <c r="AW15" s="444"/>
      <c r="AX15" s="444"/>
      <c r="AY15" s="444"/>
      <c r="AZ15" s="444"/>
      <c r="BA15" s="444"/>
      <c r="BB15" s="444"/>
      <c r="BC15" s="444"/>
      <c r="BD15" s="444"/>
      <c r="BE15" s="441"/>
      <c r="BF15" s="441"/>
      <c r="BG15" s="441"/>
      <c r="BH15" s="447"/>
      <c r="BI15" s="447"/>
      <c r="BJ15" s="447"/>
      <c r="BK15" s="447"/>
      <c r="BL15" s="447"/>
      <c r="BM15" s="447"/>
    </row>
    <row r="16" spans="1:65" ht="14.1" customHeight="1" x14ac:dyDescent="0.3">
      <c r="A16" s="441"/>
      <c r="B16" s="441"/>
      <c r="C16" s="441"/>
      <c r="D16" s="441"/>
      <c r="E16" s="441"/>
      <c r="F16" s="441"/>
      <c r="G16" s="441"/>
      <c r="H16" s="441"/>
      <c r="I16" s="441"/>
      <c r="J16" s="441"/>
      <c r="K16" s="441"/>
      <c r="L16" s="441"/>
      <c r="M16" s="441"/>
      <c r="N16" s="441"/>
      <c r="O16" s="441"/>
      <c r="P16" s="444"/>
      <c r="Q16" s="444"/>
      <c r="R16" s="444"/>
      <c r="S16" s="444"/>
      <c r="T16" s="444"/>
      <c r="U16" s="444"/>
      <c r="V16" s="444"/>
      <c r="W16" s="444"/>
      <c r="X16" s="444"/>
      <c r="Y16" s="444"/>
      <c r="Z16" s="444"/>
      <c r="AA16" s="444"/>
      <c r="AB16" s="444"/>
      <c r="AC16" s="923"/>
      <c r="AD16" s="923"/>
      <c r="AE16" s="923"/>
      <c r="AF16" s="923"/>
      <c r="AG16" s="923"/>
      <c r="AH16" s="923"/>
      <c r="AI16" s="923"/>
      <c r="AJ16" s="923"/>
      <c r="AK16" s="923"/>
      <c r="AL16" s="923"/>
      <c r="AM16" s="923"/>
      <c r="AN16" s="923"/>
      <c r="AO16" s="923"/>
      <c r="AP16" s="923"/>
      <c r="AQ16" s="923"/>
      <c r="AR16" s="923"/>
      <c r="AS16" s="457"/>
      <c r="AT16" s="444"/>
      <c r="AU16" s="444"/>
      <c r="AV16" s="444"/>
      <c r="AW16" s="444"/>
      <c r="AX16" s="444"/>
      <c r="AY16" s="444"/>
      <c r="AZ16" s="444"/>
      <c r="BA16" s="444"/>
      <c r="BB16" s="444"/>
      <c r="BC16" s="447"/>
      <c r="BD16" s="447"/>
      <c r="BE16" s="441"/>
      <c r="BF16" s="441"/>
      <c r="BG16" s="441"/>
      <c r="BH16" s="441"/>
      <c r="BI16" s="441"/>
      <c r="BJ16" s="441"/>
      <c r="BK16" s="441"/>
      <c r="BL16" s="441"/>
      <c r="BM16" s="441"/>
    </row>
    <row r="17" spans="1:65" ht="14.1" customHeight="1" x14ac:dyDescent="0.2">
      <c r="A17" s="441"/>
      <c r="B17" s="441"/>
      <c r="C17" s="441"/>
      <c r="D17" s="441"/>
      <c r="E17" s="441"/>
      <c r="F17" s="441"/>
      <c r="G17" s="441"/>
      <c r="H17" s="441"/>
      <c r="I17" s="441"/>
      <c r="J17" s="441"/>
      <c r="K17" s="441"/>
      <c r="L17" s="921"/>
      <c r="M17" s="921"/>
      <c r="N17" s="921"/>
      <c r="O17" s="921"/>
      <c r="P17" s="921"/>
      <c r="Q17" s="921"/>
      <c r="R17" s="921"/>
      <c r="S17" s="921"/>
      <c r="T17" s="921"/>
      <c r="U17" s="921"/>
      <c r="V17" s="921"/>
      <c r="W17" s="921"/>
      <c r="X17" s="921"/>
      <c r="Y17" s="921"/>
      <c r="Z17" s="921"/>
      <c r="AA17" s="921"/>
      <c r="AB17" s="921"/>
      <c r="AC17" s="921"/>
      <c r="AD17" s="921"/>
      <c r="AE17" s="921"/>
      <c r="AF17" s="921"/>
      <c r="AG17" s="921"/>
      <c r="AH17" s="921"/>
      <c r="AI17" s="921"/>
      <c r="AJ17" s="921"/>
      <c r="AK17" s="921"/>
      <c r="AL17" s="921"/>
      <c r="AM17" s="921"/>
      <c r="AN17" s="921"/>
      <c r="AO17" s="921"/>
      <c r="AP17" s="921"/>
      <c r="AQ17" s="921"/>
      <c r="AR17" s="921"/>
      <c r="AS17" s="921"/>
      <c r="AT17" s="921"/>
      <c r="AU17" s="921"/>
      <c r="AV17" s="921"/>
      <c r="AW17" s="921"/>
      <c r="AX17" s="921"/>
      <c r="AY17" s="921"/>
      <c r="AZ17" s="921"/>
      <c r="BA17" s="921"/>
      <c r="BB17" s="921"/>
      <c r="BC17" s="921"/>
      <c r="BD17" s="921"/>
      <c r="BE17" s="921"/>
      <c r="BF17" s="921"/>
      <c r="BG17" s="458"/>
      <c r="BH17" s="458"/>
      <c r="BI17" s="458"/>
      <c r="BJ17" s="459"/>
      <c r="BK17" s="459"/>
      <c r="BL17" s="460"/>
      <c r="BM17" s="460"/>
    </row>
    <row r="18" spans="1:65" ht="19.5" customHeight="1" x14ac:dyDescent="0.3">
      <c r="A18" s="441"/>
      <c r="B18" s="441"/>
      <c r="C18" s="441"/>
      <c r="D18" s="441"/>
      <c r="E18" s="441"/>
      <c r="F18" s="457"/>
      <c r="G18" s="457"/>
      <c r="H18" s="457"/>
      <c r="I18" s="441"/>
      <c r="J18" s="441"/>
      <c r="K18" s="441"/>
      <c r="L18" s="441"/>
      <c r="M18" s="441"/>
      <c r="N18" s="441"/>
      <c r="O18" s="441"/>
      <c r="P18" s="444"/>
      <c r="Q18" s="924"/>
      <c r="R18" s="925"/>
      <c r="S18" s="925"/>
      <c r="T18" s="925"/>
      <c r="U18" s="925"/>
      <c r="V18" s="925"/>
      <c r="W18" s="925"/>
      <c r="X18" s="925"/>
      <c r="Y18" s="925"/>
      <c r="Z18" s="925"/>
      <c r="AA18" s="925"/>
      <c r="AB18" s="925"/>
      <c r="AC18" s="925"/>
      <c r="AD18" s="925"/>
      <c r="AE18" s="925"/>
      <c r="AF18" s="925"/>
      <c r="AG18" s="925"/>
      <c r="AH18" s="925"/>
      <c r="AI18" s="925"/>
      <c r="AJ18" s="925"/>
      <c r="AK18" s="925"/>
      <c r="AL18" s="925"/>
      <c r="AM18" s="925"/>
      <c r="AN18" s="925"/>
      <c r="AO18" s="925"/>
      <c r="AP18" s="925"/>
      <c r="AQ18" s="925"/>
      <c r="AR18" s="925"/>
      <c r="AS18" s="925"/>
      <c r="AT18" s="925"/>
      <c r="AU18" s="925"/>
      <c r="AV18" s="925"/>
      <c r="AW18" s="925"/>
      <c r="AX18" s="925"/>
      <c r="AY18" s="925"/>
      <c r="AZ18" s="925"/>
      <c r="BA18" s="925"/>
      <c r="BB18" s="444"/>
      <c r="BC18" s="447"/>
      <c r="BD18" s="447"/>
      <c r="BE18" s="458"/>
      <c r="BF18" s="458"/>
      <c r="BG18" s="458"/>
      <c r="BH18" s="458"/>
      <c r="BI18" s="458"/>
      <c r="BJ18" s="458"/>
      <c r="BK18" s="458"/>
      <c r="BL18" s="459"/>
      <c r="BM18" s="460"/>
    </row>
    <row r="19" spans="1:65" ht="14.1" customHeight="1" x14ac:dyDescent="0.2">
      <c r="A19" s="441"/>
      <c r="B19" s="441"/>
      <c r="C19" s="441"/>
      <c r="D19" s="441"/>
      <c r="E19" s="441"/>
      <c r="F19" s="441"/>
      <c r="G19" s="441"/>
      <c r="H19" s="441"/>
      <c r="I19" s="441"/>
      <c r="J19" s="441"/>
      <c r="K19" s="441"/>
      <c r="L19" s="441"/>
      <c r="M19" s="441"/>
      <c r="N19" s="441"/>
      <c r="O19" s="441"/>
      <c r="P19" s="444"/>
      <c r="Q19" s="444"/>
      <c r="R19" s="444"/>
      <c r="S19" s="444"/>
      <c r="T19" s="444"/>
      <c r="U19" s="444"/>
      <c r="V19" s="444"/>
      <c r="W19" s="444"/>
      <c r="X19" s="444"/>
      <c r="Y19" s="444"/>
      <c r="Z19" s="444"/>
      <c r="AA19" s="444"/>
      <c r="AB19" s="444"/>
      <c r="AC19" s="444"/>
      <c r="AD19" s="444"/>
      <c r="AE19" s="444"/>
      <c r="AF19" s="444"/>
      <c r="AG19" s="461"/>
      <c r="AH19" s="461"/>
      <c r="AI19" s="461"/>
      <c r="AJ19" s="461"/>
      <c r="AK19" s="461"/>
      <c r="AL19" s="461"/>
      <c r="AM19" s="461"/>
      <c r="AN19" s="461"/>
      <c r="AO19" s="461"/>
      <c r="AP19" s="461"/>
      <c r="AQ19" s="461"/>
      <c r="AR19" s="461"/>
      <c r="AS19" s="461"/>
      <c r="AT19" s="461"/>
      <c r="AU19" s="461"/>
      <c r="AV19" s="461"/>
      <c r="AW19" s="461"/>
      <c r="AX19" s="461"/>
      <c r="AY19" s="444"/>
      <c r="AZ19" s="461"/>
      <c r="BA19" s="461"/>
      <c r="BB19" s="444"/>
      <c r="BC19" s="447"/>
      <c r="BD19" s="447"/>
      <c r="BE19" s="460"/>
      <c r="BF19" s="458"/>
      <c r="BG19" s="458"/>
      <c r="BH19" s="458"/>
      <c r="BI19" s="458"/>
      <c r="BJ19" s="458"/>
      <c r="BK19" s="458"/>
      <c r="BL19" s="459"/>
      <c r="BM19" s="460"/>
    </row>
    <row r="20" spans="1:65" ht="14.1" customHeight="1" x14ac:dyDescent="0.2">
      <c r="A20" s="441"/>
      <c r="B20" s="441"/>
      <c r="C20" s="441"/>
      <c r="D20" s="441"/>
      <c r="E20" s="441"/>
      <c r="F20" s="441"/>
      <c r="G20" s="441"/>
      <c r="H20" s="441"/>
      <c r="I20" s="441"/>
      <c r="J20" s="441"/>
      <c r="K20" s="441"/>
      <c r="L20" s="441"/>
      <c r="M20" s="441"/>
      <c r="N20" s="441"/>
      <c r="O20" s="441"/>
      <c r="P20" s="444"/>
      <c r="Q20" s="444"/>
      <c r="R20" s="444"/>
      <c r="S20" s="444"/>
      <c r="T20" s="444"/>
      <c r="U20" s="444"/>
      <c r="V20" s="444"/>
      <c r="W20" s="444"/>
      <c r="X20" s="444"/>
      <c r="Y20" s="444"/>
      <c r="Z20" s="444"/>
      <c r="AA20" s="444"/>
      <c r="AB20" s="444"/>
      <c r="AC20" s="444"/>
      <c r="AD20" s="444"/>
      <c r="AE20" s="444"/>
      <c r="AF20" s="444"/>
      <c r="AG20" s="461"/>
      <c r="AH20" s="461"/>
      <c r="AI20" s="461"/>
      <c r="AJ20" s="461"/>
      <c r="AK20" s="461"/>
      <c r="AL20" s="461"/>
      <c r="AM20" s="461"/>
      <c r="AN20" s="461"/>
      <c r="AO20" s="461"/>
      <c r="AP20" s="461"/>
      <c r="AQ20" s="461"/>
      <c r="AR20" s="461"/>
      <c r="AS20" s="461"/>
      <c r="AT20" s="461"/>
      <c r="AU20" s="461"/>
      <c r="AV20" s="461"/>
      <c r="AW20" s="461"/>
      <c r="AX20" s="461"/>
      <c r="AY20" s="444"/>
      <c r="AZ20" s="461"/>
      <c r="BA20" s="461"/>
      <c r="BB20" s="444"/>
      <c r="BC20" s="447"/>
      <c r="BD20" s="447"/>
      <c r="BE20" s="460"/>
      <c r="BF20" s="458"/>
      <c r="BG20" s="458"/>
      <c r="BH20" s="458"/>
      <c r="BI20" s="458"/>
      <c r="BJ20" s="458"/>
      <c r="BK20" s="458"/>
      <c r="BL20" s="459"/>
      <c r="BM20" s="460"/>
    </row>
    <row r="21" spans="1:65" ht="14.1" customHeight="1" x14ac:dyDescent="0.2">
      <c r="A21" s="441"/>
      <c r="B21" s="441"/>
      <c r="C21" s="441"/>
      <c r="D21" s="441"/>
      <c r="E21" s="441"/>
      <c r="F21" s="441"/>
      <c r="G21" s="441"/>
      <c r="H21" s="441"/>
      <c r="I21" s="441"/>
      <c r="J21" s="441"/>
      <c r="K21" s="441"/>
      <c r="L21" s="441"/>
      <c r="M21" s="441"/>
      <c r="N21" s="441"/>
      <c r="O21" s="441"/>
      <c r="P21" s="444"/>
      <c r="Q21" s="444"/>
      <c r="R21" s="444"/>
      <c r="S21" s="444"/>
      <c r="T21" s="444"/>
      <c r="U21" s="444"/>
      <c r="V21" s="444"/>
      <c r="W21" s="444"/>
      <c r="X21" s="444"/>
      <c r="Y21" s="444"/>
      <c r="Z21" s="444"/>
      <c r="AA21" s="444"/>
      <c r="AB21" s="444"/>
      <c r="AC21" s="444"/>
      <c r="AD21" s="444"/>
      <c r="AE21" s="444"/>
      <c r="AF21" s="444"/>
      <c r="AG21" s="461"/>
      <c r="AH21" s="461"/>
      <c r="AI21" s="461"/>
      <c r="AJ21" s="461"/>
      <c r="AK21" s="926"/>
      <c r="AL21" s="927"/>
      <c r="AM21" s="927"/>
      <c r="AN21" s="927"/>
      <c r="AO21" s="927"/>
      <c r="AP21" s="927"/>
      <c r="AQ21" s="927"/>
      <c r="AR21" s="927"/>
      <c r="AS21" s="927"/>
      <c r="AT21" s="461"/>
      <c r="AU21" s="928"/>
      <c r="AV21" s="929"/>
      <c r="AW21" s="929"/>
      <c r="AX21" s="929"/>
      <c r="AY21" s="929"/>
      <c r="AZ21" s="461"/>
      <c r="BA21" s="461"/>
      <c r="BB21" s="444"/>
      <c r="BC21" s="447"/>
      <c r="BD21" s="447"/>
      <c r="BE21" s="460"/>
      <c r="BF21" s="458"/>
      <c r="BG21" s="458"/>
      <c r="BH21" s="458"/>
      <c r="BI21" s="458"/>
      <c r="BJ21" s="458"/>
      <c r="BK21" s="458"/>
      <c r="BL21" s="459"/>
      <c r="BM21" s="460"/>
    </row>
    <row r="22" spans="1:65" ht="14.1" customHeight="1" x14ac:dyDescent="0.2">
      <c r="A22" s="441"/>
      <c r="B22" s="441"/>
      <c r="C22" s="441"/>
      <c r="D22" s="441"/>
      <c r="E22" s="441"/>
      <c r="F22" s="463"/>
      <c r="G22" s="463"/>
      <c r="H22" s="463"/>
      <c r="I22" s="464"/>
      <c r="J22" s="464"/>
      <c r="K22" s="441"/>
      <c r="L22" s="441"/>
      <c r="M22" s="441"/>
      <c r="N22" s="441"/>
      <c r="O22" s="441"/>
      <c r="P22" s="444"/>
      <c r="Q22" s="444"/>
      <c r="R22" s="444"/>
      <c r="S22" s="444"/>
      <c r="T22" s="444"/>
      <c r="U22" s="444"/>
      <c r="V22" s="444"/>
      <c r="W22" s="444"/>
      <c r="X22" s="444"/>
      <c r="Y22" s="447"/>
      <c r="Z22" s="447"/>
      <c r="AA22" s="447"/>
      <c r="AB22" s="447"/>
      <c r="AC22" s="447"/>
      <c r="AD22" s="444"/>
      <c r="AE22" s="444"/>
      <c r="AF22" s="444"/>
      <c r="AG22" s="465"/>
      <c r="AH22" s="465"/>
      <c r="AI22" s="465"/>
      <c r="AJ22" s="465"/>
      <c r="AK22" s="465"/>
      <c r="AL22" s="465"/>
      <c r="AM22" s="922"/>
      <c r="AN22" s="922"/>
      <c r="AO22" s="922"/>
      <c r="AP22" s="922"/>
      <c r="AQ22" s="922"/>
      <c r="AR22" s="922"/>
      <c r="AS22" s="922"/>
      <c r="AT22" s="461"/>
      <c r="AU22" s="930"/>
      <c r="AV22" s="930"/>
      <c r="AW22" s="930"/>
      <c r="AX22" s="930"/>
      <c r="AY22" s="930"/>
      <c r="AZ22" s="930"/>
      <c r="BA22" s="931"/>
      <c r="BB22" s="931"/>
      <c r="BC22" s="931"/>
      <c r="BD22" s="931"/>
      <c r="BE22" s="931"/>
      <c r="BF22" s="458"/>
      <c r="BG22" s="458"/>
      <c r="BH22" s="458"/>
      <c r="BI22" s="458"/>
      <c r="BJ22" s="458"/>
      <c r="BK22" s="458"/>
      <c r="BL22" s="459"/>
      <c r="BM22" s="460"/>
    </row>
    <row r="23" spans="1:65" ht="14.1" customHeight="1" x14ac:dyDescent="0.2">
      <c r="A23" s="441"/>
      <c r="B23" s="441"/>
      <c r="C23" s="441"/>
      <c r="D23" s="441"/>
      <c r="E23" s="441"/>
      <c r="F23" s="463"/>
      <c r="G23" s="463"/>
      <c r="H23" s="463"/>
      <c r="I23" s="464"/>
      <c r="J23" s="464"/>
      <c r="K23" s="441"/>
      <c r="L23" s="441"/>
      <c r="M23" s="441"/>
      <c r="N23" s="441"/>
      <c r="O23" s="441"/>
      <c r="P23" s="444"/>
      <c r="Q23" s="444"/>
      <c r="R23" s="444"/>
      <c r="S23" s="444"/>
      <c r="T23" s="444"/>
      <c r="U23" s="444"/>
      <c r="V23" s="444"/>
      <c r="W23" s="444"/>
      <c r="X23" s="444"/>
      <c r="Y23" s="447"/>
      <c r="Z23" s="447"/>
      <c r="AA23" s="447"/>
      <c r="AB23" s="447"/>
      <c r="AC23" s="447"/>
      <c r="AD23" s="444"/>
      <c r="AE23" s="444"/>
      <c r="AF23" s="444"/>
      <c r="AG23" s="465"/>
      <c r="AH23" s="465"/>
      <c r="AI23" s="465"/>
      <c r="AJ23" s="465"/>
      <c r="AK23" s="465"/>
      <c r="AL23" s="465"/>
      <c r="AM23" s="465"/>
      <c r="AN23" s="465"/>
      <c r="AO23" s="465"/>
      <c r="AP23" s="465"/>
      <c r="AQ23" s="465"/>
      <c r="AR23" s="465"/>
      <c r="AS23" s="467"/>
      <c r="AT23" s="461"/>
      <c r="AU23" s="466"/>
      <c r="AV23" s="465"/>
      <c r="AW23" s="465"/>
      <c r="AX23" s="465"/>
      <c r="AY23" s="444"/>
      <c r="AZ23" s="461"/>
      <c r="BA23" s="461"/>
      <c r="BB23" s="444"/>
      <c r="BC23" s="447"/>
      <c r="BD23" s="447"/>
      <c r="BE23" s="460"/>
      <c r="BF23" s="458"/>
      <c r="BG23" s="458"/>
      <c r="BH23" s="458"/>
      <c r="BI23" s="458"/>
      <c r="BJ23" s="458"/>
      <c r="BK23" s="458"/>
      <c r="BL23" s="459"/>
      <c r="BM23" s="460"/>
    </row>
    <row r="24" spans="1:65" ht="10.5" customHeight="1" x14ac:dyDescent="0.2">
      <c r="A24" s="441"/>
      <c r="B24" s="441"/>
      <c r="C24" s="441"/>
      <c r="D24" s="441"/>
      <c r="E24" s="441"/>
      <c r="F24" s="441"/>
      <c r="G24" s="441"/>
      <c r="H24" s="441"/>
      <c r="I24" s="441"/>
      <c r="J24" s="441"/>
      <c r="K24" s="441"/>
      <c r="L24" s="441"/>
      <c r="M24" s="441"/>
      <c r="N24" s="441"/>
      <c r="O24" s="441"/>
      <c r="P24" s="444"/>
      <c r="Q24" s="444"/>
      <c r="R24" s="444"/>
      <c r="S24" s="444"/>
      <c r="T24" s="444"/>
      <c r="U24" s="444"/>
      <c r="V24" s="444"/>
      <c r="W24" s="444"/>
      <c r="X24" s="444"/>
      <c r="Y24" s="444"/>
      <c r="Z24" s="444"/>
      <c r="AA24" s="444"/>
      <c r="AB24" s="444"/>
      <c r="AC24" s="444"/>
      <c r="AD24" s="444"/>
      <c r="AE24" s="444"/>
      <c r="AF24" s="444"/>
      <c r="AG24" s="462"/>
      <c r="AH24" s="461"/>
      <c r="AI24" s="461"/>
      <c r="AJ24" s="461"/>
      <c r="AK24" s="461"/>
      <c r="AL24" s="461"/>
      <c r="AM24" s="461"/>
      <c r="AN24" s="461"/>
      <c r="AO24" s="461"/>
      <c r="AP24" s="461"/>
      <c r="AQ24" s="461"/>
      <c r="AR24" s="461"/>
      <c r="AS24" s="447"/>
      <c r="AT24" s="465"/>
      <c r="AU24" s="465"/>
      <c r="AV24" s="461"/>
      <c r="AW24" s="461"/>
      <c r="AX24" s="461"/>
      <c r="AY24" s="444"/>
      <c r="AZ24" s="461"/>
      <c r="BA24" s="461"/>
      <c r="BB24" s="444"/>
      <c r="BC24" s="447"/>
      <c r="BD24" s="447"/>
      <c r="BE24" s="460"/>
      <c r="BF24" s="458"/>
      <c r="BG24" s="458"/>
      <c r="BH24" s="458"/>
      <c r="BI24" s="458"/>
      <c r="BJ24" s="458"/>
      <c r="BK24" s="458"/>
      <c r="BL24" s="459"/>
      <c r="BM24" s="460"/>
    </row>
    <row r="25" spans="1:65" ht="14.1" customHeight="1" x14ac:dyDescent="0.2">
      <c r="A25" s="441"/>
      <c r="B25" s="441"/>
      <c r="C25" s="441"/>
      <c r="D25" s="441"/>
      <c r="E25" s="441"/>
      <c r="F25" s="441"/>
      <c r="G25" s="441"/>
      <c r="H25" s="441"/>
      <c r="I25" s="441"/>
      <c r="J25" s="441"/>
      <c r="K25" s="441"/>
      <c r="L25" s="441"/>
      <c r="M25" s="441"/>
      <c r="N25" s="441"/>
      <c r="O25" s="441"/>
      <c r="P25" s="444"/>
      <c r="Q25" s="444"/>
      <c r="R25" s="444"/>
      <c r="S25" s="444"/>
      <c r="T25" s="444"/>
      <c r="U25" s="444"/>
      <c r="V25" s="444"/>
      <c r="W25" s="444"/>
      <c r="X25" s="444"/>
      <c r="Y25" s="452"/>
      <c r="Z25" s="468"/>
      <c r="AA25" s="468"/>
      <c r="AB25" s="468"/>
      <c r="AC25" s="468"/>
      <c r="AD25" s="468"/>
      <c r="AE25" s="469"/>
      <c r="AF25" s="469"/>
      <c r="AG25" s="469"/>
      <c r="AH25" s="469"/>
      <c r="AI25" s="469"/>
      <c r="AJ25" s="469"/>
      <c r="AK25" s="469"/>
      <c r="AL25" s="469"/>
      <c r="AM25" s="469"/>
      <c r="AN25" s="444"/>
      <c r="AO25" s="469"/>
      <c r="AP25" s="469"/>
      <c r="AQ25" s="469"/>
      <c r="AR25" s="469"/>
      <c r="AS25" s="470"/>
      <c r="AT25" s="469"/>
      <c r="AU25" s="471"/>
      <c r="AV25" s="469"/>
      <c r="AW25" s="469"/>
      <c r="AX25" s="472"/>
      <c r="AY25" s="444"/>
      <c r="AZ25" s="444"/>
      <c r="BA25" s="444"/>
      <c r="BB25" s="444"/>
      <c r="BC25" s="444"/>
      <c r="BD25" s="444"/>
      <c r="BE25" s="441"/>
      <c r="BF25" s="441"/>
      <c r="BG25" s="441"/>
      <c r="BH25" s="441"/>
      <c r="BI25" s="441"/>
      <c r="BJ25" s="441"/>
      <c r="BK25" s="441"/>
      <c r="BL25" s="441"/>
      <c r="BM25" s="441"/>
    </row>
    <row r="26" spans="1:65" ht="10.5" customHeight="1" x14ac:dyDescent="0.2">
      <c r="A26" s="441"/>
      <c r="B26" s="441"/>
      <c r="C26" s="441"/>
      <c r="D26" s="441"/>
      <c r="E26" s="441"/>
      <c r="F26" s="441"/>
      <c r="G26" s="441"/>
      <c r="H26" s="441"/>
      <c r="I26" s="441"/>
      <c r="J26" s="441"/>
      <c r="K26" s="441"/>
      <c r="L26" s="441"/>
      <c r="M26" s="441"/>
      <c r="N26" s="441"/>
      <c r="O26" s="441"/>
      <c r="P26" s="444"/>
      <c r="Q26" s="444"/>
      <c r="R26" s="444"/>
      <c r="S26" s="444"/>
      <c r="T26" s="444"/>
      <c r="U26" s="444"/>
      <c r="V26" s="444"/>
      <c r="W26" s="444"/>
      <c r="X26" s="444"/>
      <c r="Y26" s="447"/>
      <c r="Z26" s="447"/>
      <c r="AA26" s="447"/>
      <c r="AB26" s="447"/>
      <c r="AC26" s="447"/>
      <c r="AD26" s="447"/>
      <c r="AE26" s="473"/>
      <c r="AF26" s="473"/>
      <c r="AG26" s="473"/>
      <c r="AH26" s="473"/>
      <c r="AI26" s="473"/>
      <c r="AJ26" s="473"/>
      <c r="AK26" s="473"/>
      <c r="AL26" s="473"/>
      <c r="AM26" s="473"/>
      <c r="AN26" s="473"/>
      <c r="AO26" s="473"/>
      <c r="AP26" s="473"/>
      <c r="AQ26" s="473"/>
      <c r="AR26" s="473"/>
      <c r="AS26" s="473"/>
      <c r="AT26" s="473"/>
      <c r="AU26" s="473"/>
      <c r="AV26" s="473"/>
      <c r="AW26" s="473"/>
      <c r="AX26" s="472"/>
      <c r="AY26" s="444"/>
      <c r="AZ26" s="444"/>
      <c r="BA26" s="444"/>
      <c r="BB26" s="444"/>
      <c r="BC26" s="444"/>
      <c r="BD26" s="444"/>
      <c r="BE26" s="441"/>
      <c r="BF26" s="441"/>
      <c r="BG26" s="441"/>
      <c r="BH26" s="441"/>
      <c r="BI26" s="441"/>
      <c r="BJ26" s="441"/>
      <c r="BK26" s="441"/>
      <c r="BL26" s="441"/>
      <c r="BM26" s="441"/>
    </row>
    <row r="27" spans="1:65" ht="14.1" customHeight="1" x14ac:dyDescent="0.2">
      <c r="A27" s="441"/>
      <c r="B27" s="441"/>
      <c r="C27" s="441"/>
      <c r="D27" s="441"/>
      <c r="E27" s="441"/>
      <c r="F27" s="441"/>
      <c r="G27" s="441"/>
      <c r="H27" s="441"/>
      <c r="I27" s="441"/>
      <c r="J27" s="441"/>
      <c r="K27" s="441"/>
      <c r="L27" s="441"/>
      <c r="M27" s="441"/>
      <c r="N27" s="441"/>
      <c r="O27" s="441"/>
      <c r="P27" s="444"/>
      <c r="Q27" s="444"/>
      <c r="R27" s="444"/>
      <c r="S27" s="444"/>
      <c r="T27" s="444"/>
      <c r="U27" s="444"/>
      <c r="V27" s="444"/>
      <c r="W27" s="444"/>
      <c r="X27" s="444"/>
      <c r="Y27" s="444"/>
      <c r="Z27" s="444"/>
      <c r="AA27" s="444"/>
      <c r="AB27" s="444"/>
      <c r="AC27" s="444"/>
      <c r="AD27" s="467"/>
      <c r="AE27" s="474"/>
      <c r="AF27" s="474"/>
      <c r="AG27" s="474"/>
      <c r="AH27" s="474"/>
      <c r="AI27" s="474"/>
      <c r="AJ27" s="474"/>
      <c r="AK27" s="474"/>
      <c r="AL27" s="474"/>
      <c r="AM27" s="474"/>
      <c r="AN27" s="474"/>
      <c r="AO27" s="474"/>
      <c r="AP27" s="474"/>
      <c r="AQ27" s="474"/>
      <c r="AR27" s="474"/>
      <c r="AS27" s="475"/>
      <c r="AT27" s="474"/>
      <c r="AU27" s="476"/>
      <c r="AV27" s="474"/>
      <c r="AW27" s="474"/>
      <c r="AX27" s="474"/>
      <c r="AY27" s="444"/>
      <c r="AZ27" s="444"/>
      <c r="BA27" s="444"/>
      <c r="BB27" s="444"/>
      <c r="BC27" s="444"/>
      <c r="BD27" s="444"/>
      <c r="BE27" s="441"/>
      <c r="BF27" s="441"/>
      <c r="BG27" s="441"/>
      <c r="BH27" s="441"/>
      <c r="BI27" s="441"/>
      <c r="BJ27" s="441"/>
      <c r="BK27" s="441"/>
      <c r="BL27" s="441"/>
      <c r="BM27" s="441"/>
    </row>
    <row r="28" spans="1:65" ht="14.1" customHeight="1" x14ac:dyDescent="0.2">
      <c r="A28" s="441"/>
      <c r="B28" s="441"/>
      <c r="C28" s="441"/>
      <c r="D28" s="441"/>
      <c r="E28" s="441"/>
      <c r="F28" s="441"/>
      <c r="G28" s="441"/>
      <c r="H28" s="441"/>
      <c r="I28" s="441"/>
      <c r="J28" s="441"/>
      <c r="K28" s="441"/>
      <c r="L28" s="441"/>
      <c r="M28" s="441"/>
      <c r="N28" s="441"/>
      <c r="O28" s="441"/>
      <c r="P28" s="444"/>
      <c r="Q28" s="444"/>
      <c r="R28" s="477"/>
      <c r="S28" s="477"/>
      <c r="T28" s="477"/>
      <c r="U28" s="477"/>
      <c r="V28" s="444"/>
      <c r="W28" s="444"/>
      <c r="X28" s="444"/>
      <c r="Y28" s="444"/>
      <c r="Z28" s="444"/>
      <c r="AA28" s="444"/>
      <c r="AB28" s="444"/>
      <c r="AC28" s="444"/>
      <c r="AD28" s="467"/>
      <c r="AE28" s="474"/>
      <c r="AF28" s="474"/>
      <c r="AG28" s="474"/>
      <c r="AH28" s="474"/>
      <c r="AI28" s="474"/>
      <c r="AJ28" s="474"/>
      <c r="AK28" s="474"/>
      <c r="AL28" s="474"/>
      <c r="AM28" s="474"/>
      <c r="AN28" s="474"/>
      <c r="AO28" s="474"/>
      <c r="AP28" s="474"/>
      <c r="AQ28" s="474"/>
      <c r="AR28" s="474"/>
      <c r="AS28" s="478"/>
      <c r="AT28" s="474"/>
      <c r="AU28" s="479"/>
      <c r="AV28" s="474"/>
      <c r="AW28" s="474"/>
      <c r="AX28" s="474"/>
      <c r="AY28" s="444"/>
      <c r="AZ28" s="444"/>
      <c r="BA28" s="444"/>
      <c r="BB28" s="444"/>
      <c r="BC28" s="444"/>
      <c r="BD28" s="444"/>
      <c r="BE28" s="441"/>
      <c r="BF28" s="441"/>
      <c r="BG28" s="441"/>
      <c r="BH28" s="441"/>
      <c r="BI28" s="441"/>
      <c r="BJ28" s="441"/>
      <c r="BK28" s="441"/>
      <c r="BL28" s="441"/>
      <c r="BM28" s="441"/>
    </row>
    <row r="29" spans="1:65" ht="10.5" customHeight="1" x14ac:dyDescent="0.2">
      <c r="A29" s="441"/>
      <c r="B29" s="441"/>
      <c r="C29" s="441"/>
      <c r="D29" s="441"/>
      <c r="E29" s="441"/>
      <c r="F29" s="441"/>
      <c r="G29" s="441"/>
      <c r="H29" s="441"/>
      <c r="I29" s="441"/>
      <c r="J29" s="441"/>
      <c r="K29" s="441"/>
      <c r="L29" s="441"/>
      <c r="M29" s="441"/>
      <c r="N29" s="441"/>
      <c r="O29" s="441"/>
      <c r="P29" s="444"/>
      <c r="Q29" s="444"/>
      <c r="R29" s="477"/>
      <c r="S29" s="477"/>
      <c r="T29" s="477"/>
      <c r="U29" s="477"/>
      <c r="V29" s="444"/>
      <c r="W29" s="444"/>
      <c r="X29" s="444"/>
      <c r="Y29" s="444"/>
      <c r="Z29" s="444"/>
      <c r="AA29" s="444"/>
      <c r="AB29" s="444"/>
      <c r="AC29" s="444"/>
      <c r="AD29" s="467"/>
      <c r="AE29" s="474"/>
      <c r="AF29" s="474"/>
      <c r="AG29" s="474"/>
      <c r="AH29" s="474"/>
      <c r="AI29" s="474"/>
      <c r="AJ29" s="474"/>
      <c r="AK29" s="474"/>
      <c r="AL29" s="474"/>
      <c r="AM29" s="474"/>
      <c r="AN29" s="474"/>
      <c r="AO29" s="474"/>
      <c r="AP29" s="474"/>
      <c r="AQ29" s="474"/>
      <c r="AR29" s="474"/>
      <c r="AS29" s="478"/>
      <c r="AT29" s="474"/>
      <c r="AU29" s="476"/>
      <c r="AV29" s="474"/>
      <c r="AW29" s="474"/>
      <c r="AX29" s="474"/>
      <c r="AY29" s="444"/>
      <c r="AZ29" s="444"/>
      <c r="BA29" s="444"/>
      <c r="BB29" s="444"/>
      <c r="BC29" s="444"/>
      <c r="BD29" s="444"/>
      <c r="BE29" s="441"/>
      <c r="BF29" s="441"/>
      <c r="BG29" s="441"/>
      <c r="BH29" s="441"/>
      <c r="BI29" s="441"/>
      <c r="BJ29" s="441"/>
      <c r="BK29" s="441"/>
      <c r="BL29" s="441"/>
      <c r="BM29" s="441"/>
    </row>
    <row r="30" spans="1:65" ht="14.1" customHeight="1" x14ac:dyDescent="0.2">
      <c r="A30" s="441"/>
      <c r="B30" s="444"/>
      <c r="C30" s="444"/>
      <c r="D30" s="444"/>
      <c r="E30" s="444"/>
      <c r="F30" s="444"/>
      <c r="G30" s="444"/>
      <c r="H30" s="444"/>
      <c r="I30" s="444"/>
      <c r="J30" s="444"/>
      <c r="K30" s="444"/>
      <c r="L30" s="444"/>
      <c r="M30" s="444"/>
      <c r="N30" s="444"/>
      <c r="O30" s="444"/>
      <c r="P30" s="444"/>
      <c r="Q30" s="444"/>
      <c r="R30" s="444"/>
      <c r="S30" s="444"/>
      <c r="T30" s="444"/>
      <c r="U30" s="444"/>
      <c r="V30" s="444"/>
      <c r="W30" s="444"/>
      <c r="X30" s="444"/>
      <c r="Y30" s="444"/>
      <c r="Z30" s="444"/>
      <c r="AA30" s="480"/>
      <c r="AB30" s="480"/>
      <c r="AC30" s="480"/>
      <c r="AD30" s="480"/>
      <c r="AE30" s="480"/>
      <c r="AF30" s="480"/>
      <c r="AG30" s="480"/>
      <c r="AH30" s="480"/>
      <c r="AI30" s="480"/>
      <c r="AJ30" s="480"/>
      <c r="AK30" s="480"/>
      <c r="AL30" s="480"/>
      <c r="AM30" s="480"/>
      <c r="AN30" s="480"/>
      <c r="AO30" s="480"/>
      <c r="AP30" s="480"/>
      <c r="AQ30" s="480"/>
      <c r="AR30" s="480"/>
      <c r="AS30" s="467"/>
      <c r="AT30" s="444"/>
      <c r="AU30" s="481"/>
      <c r="AV30" s="444"/>
      <c r="AW30" s="444"/>
      <c r="AX30" s="444"/>
      <c r="AY30" s="441"/>
      <c r="AZ30" s="441"/>
      <c r="BA30" s="441"/>
      <c r="BB30" s="441"/>
      <c r="BC30" s="441"/>
      <c r="BD30" s="441"/>
      <c r="BE30" s="441"/>
      <c r="BF30" s="441"/>
      <c r="BG30" s="441"/>
      <c r="BH30" s="441"/>
      <c r="BI30" s="441"/>
      <c r="BJ30" s="441"/>
      <c r="BK30" s="441"/>
      <c r="BL30" s="441"/>
      <c r="BM30" s="441"/>
    </row>
    <row r="31" spans="1:65" ht="10.5" customHeight="1" x14ac:dyDescent="0.2">
      <c r="A31" s="441"/>
      <c r="B31" s="444"/>
      <c r="C31" s="444"/>
      <c r="D31" s="444"/>
      <c r="E31" s="444"/>
      <c r="F31" s="444"/>
      <c r="G31" s="444"/>
      <c r="H31" s="444"/>
      <c r="I31" s="444"/>
      <c r="J31" s="444"/>
      <c r="K31" s="444"/>
      <c r="L31" s="444"/>
      <c r="M31" s="444"/>
      <c r="N31" s="444"/>
      <c r="O31" s="444"/>
      <c r="P31" s="444"/>
      <c r="Q31" s="444"/>
      <c r="R31" s="444"/>
      <c r="S31" s="444"/>
      <c r="T31" s="444"/>
      <c r="U31" s="444"/>
      <c r="V31" s="444"/>
      <c r="W31" s="444"/>
      <c r="X31" s="444"/>
      <c r="Y31" s="444"/>
      <c r="Z31" s="444"/>
      <c r="AA31" s="480"/>
      <c r="AB31" s="480"/>
      <c r="AC31" s="480"/>
      <c r="AD31" s="480"/>
      <c r="AE31" s="480"/>
      <c r="AF31" s="480"/>
      <c r="AG31" s="480"/>
      <c r="AH31" s="480"/>
      <c r="AI31" s="480"/>
      <c r="AJ31" s="480"/>
      <c r="AK31" s="480"/>
      <c r="AL31" s="480"/>
      <c r="AM31" s="480"/>
      <c r="AN31" s="480"/>
      <c r="AO31" s="480"/>
      <c r="AP31" s="480"/>
      <c r="AQ31" s="480"/>
      <c r="AR31" s="480"/>
      <c r="AS31" s="467"/>
      <c r="AT31" s="444"/>
      <c r="AU31" s="481"/>
      <c r="AV31" s="444"/>
      <c r="AW31" s="444"/>
      <c r="AX31" s="444"/>
      <c r="AY31" s="441"/>
      <c r="AZ31" s="441"/>
      <c r="BA31" s="441"/>
      <c r="BB31" s="441"/>
      <c r="BC31" s="441"/>
      <c r="BD31" s="441"/>
      <c r="BE31" s="441"/>
      <c r="BF31" s="441"/>
      <c r="BG31" s="441"/>
      <c r="BH31" s="441"/>
      <c r="BI31" s="441"/>
      <c r="BJ31" s="441"/>
      <c r="BK31" s="441"/>
      <c r="BL31" s="441"/>
      <c r="BM31" s="441"/>
    </row>
    <row r="32" spans="1:65" ht="14.1" customHeight="1" x14ac:dyDescent="0.2">
      <c r="A32" s="441"/>
      <c r="B32" s="444"/>
      <c r="C32" s="444"/>
      <c r="D32" s="444"/>
      <c r="E32" s="444"/>
      <c r="F32" s="444"/>
      <c r="G32" s="444"/>
      <c r="H32" s="444"/>
      <c r="I32" s="444"/>
      <c r="J32" s="444"/>
      <c r="K32" s="444"/>
      <c r="L32" s="444"/>
      <c r="M32" s="444"/>
      <c r="N32" s="444"/>
      <c r="O32" s="444"/>
      <c r="P32" s="444"/>
      <c r="Q32" s="444"/>
      <c r="R32" s="444"/>
      <c r="S32" s="444"/>
      <c r="T32" s="444"/>
      <c r="U32" s="444"/>
      <c r="V32" s="444"/>
      <c r="W32" s="444"/>
      <c r="X32" s="444"/>
      <c r="Y32" s="444"/>
      <c r="Z32" s="444"/>
      <c r="AA32" s="480"/>
      <c r="AB32" s="480"/>
      <c r="AC32" s="480"/>
      <c r="AD32" s="480"/>
      <c r="AE32" s="480"/>
      <c r="AF32" s="480"/>
      <c r="AG32" s="480"/>
      <c r="AH32" s="480"/>
      <c r="AI32" s="480"/>
      <c r="AJ32" s="480"/>
      <c r="AK32" s="480"/>
      <c r="AL32" s="480"/>
      <c r="AM32" s="480"/>
      <c r="AN32" s="480"/>
      <c r="AO32" s="480"/>
      <c r="AP32" s="480"/>
      <c r="AQ32" s="480"/>
      <c r="AR32" s="480"/>
      <c r="AS32" s="467"/>
      <c r="AT32" s="444"/>
      <c r="AU32" s="656"/>
      <c r="AV32" s="444"/>
      <c r="AW32" s="444"/>
      <c r="AX32" s="444"/>
      <c r="AY32" s="441"/>
      <c r="AZ32" s="441"/>
      <c r="BA32" s="441"/>
      <c r="BB32" s="441"/>
      <c r="BC32" s="441"/>
      <c r="BD32" s="441"/>
      <c r="BE32" s="441"/>
      <c r="BF32" s="441"/>
      <c r="BG32" s="441"/>
      <c r="BH32" s="441"/>
      <c r="BI32" s="441"/>
      <c r="BJ32" s="441"/>
      <c r="BK32" s="441"/>
      <c r="BL32" s="441"/>
      <c r="BM32" s="441"/>
    </row>
    <row r="33" spans="1:65" ht="14.1" customHeight="1" x14ac:dyDescent="0.2">
      <c r="A33" s="441"/>
      <c r="B33" s="444"/>
      <c r="C33" s="444"/>
      <c r="D33" s="444"/>
      <c r="E33" s="444"/>
      <c r="F33" s="444"/>
      <c r="G33" s="444"/>
      <c r="H33" s="444"/>
      <c r="I33" s="444"/>
      <c r="J33" s="444"/>
      <c r="K33" s="444"/>
      <c r="L33" s="444"/>
      <c r="M33" s="444"/>
      <c r="N33" s="444"/>
      <c r="O33" s="444"/>
      <c r="P33" s="444"/>
      <c r="Q33" s="444"/>
      <c r="R33" s="444"/>
      <c r="S33" s="444"/>
      <c r="T33" s="444"/>
      <c r="U33" s="444"/>
      <c r="V33" s="444"/>
      <c r="W33" s="444"/>
      <c r="X33" s="444"/>
      <c r="Y33" s="444"/>
      <c r="Z33" s="444"/>
      <c r="AA33" s="480"/>
      <c r="AB33" s="480"/>
      <c r="AC33" s="480"/>
      <c r="AD33" s="480"/>
      <c r="AE33" s="480"/>
      <c r="AF33" s="480"/>
      <c r="AG33" s="480"/>
      <c r="AH33" s="480"/>
      <c r="AI33" s="480"/>
      <c r="AJ33" s="480"/>
      <c r="AK33" s="480"/>
      <c r="AL33" s="480"/>
      <c r="AM33" s="480"/>
      <c r="AN33" s="480"/>
      <c r="AO33" s="480"/>
      <c r="AP33" s="480"/>
      <c r="AQ33" s="480"/>
      <c r="AR33" s="480"/>
      <c r="AS33" s="467"/>
      <c r="AT33" s="444"/>
      <c r="AU33" s="481"/>
      <c r="AV33" s="444"/>
      <c r="AW33" s="444"/>
      <c r="AX33" s="444"/>
      <c r="AY33" s="441"/>
      <c r="AZ33" s="441"/>
      <c r="BA33" s="441"/>
      <c r="BB33" s="441"/>
      <c r="BC33" s="441"/>
      <c r="BD33" s="441"/>
      <c r="BE33" s="441"/>
      <c r="BF33" s="441"/>
      <c r="BG33" s="441"/>
      <c r="BH33" s="441"/>
      <c r="BI33" s="441"/>
      <c r="BJ33" s="441"/>
      <c r="BK33" s="441"/>
      <c r="BL33" s="441"/>
      <c r="BM33" s="441"/>
    </row>
    <row r="34" spans="1:65" ht="14.1" customHeight="1" x14ac:dyDescent="0.2">
      <c r="A34" s="441"/>
      <c r="B34" s="444"/>
      <c r="C34" s="444"/>
      <c r="D34" s="444"/>
      <c r="E34" s="444"/>
      <c r="F34" s="444"/>
      <c r="G34" s="444"/>
      <c r="H34" s="444"/>
      <c r="I34" s="444"/>
      <c r="J34" s="444"/>
      <c r="K34" s="444"/>
      <c r="L34" s="444"/>
      <c r="M34" s="444"/>
      <c r="N34" s="444"/>
      <c r="O34" s="444"/>
      <c r="P34" s="444"/>
      <c r="Q34" s="444"/>
      <c r="R34" s="444"/>
      <c r="S34" s="444"/>
      <c r="T34" s="444"/>
      <c r="U34" s="444"/>
      <c r="V34" s="444"/>
      <c r="W34" s="444"/>
      <c r="X34" s="444"/>
      <c r="Y34" s="444"/>
      <c r="Z34" s="444"/>
      <c r="AA34" s="480"/>
      <c r="AB34" s="480"/>
      <c r="AC34" s="480"/>
      <c r="AD34" s="480"/>
      <c r="AE34" s="480"/>
      <c r="AF34" s="480"/>
      <c r="AG34" s="480"/>
      <c r="AH34" s="480"/>
      <c r="AI34" s="480"/>
      <c r="AJ34" s="480"/>
      <c r="AK34" s="480"/>
      <c r="AL34" s="480"/>
      <c r="AM34" s="480"/>
      <c r="AN34" s="480"/>
      <c r="AO34" s="480"/>
      <c r="AP34" s="480"/>
      <c r="AQ34" s="480"/>
      <c r="AR34" s="480"/>
      <c r="AS34" s="467"/>
      <c r="AT34" s="444"/>
      <c r="AU34" s="481"/>
      <c r="AV34" s="444"/>
      <c r="AW34" s="444"/>
      <c r="AX34" s="444"/>
      <c r="AY34" s="441"/>
      <c r="AZ34" s="441"/>
      <c r="BA34" s="441"/>
      <c r="BB34" s="441"/>
      <c r="BC34" s="441"/>
      <c r="BD34" s="441"/>
      <c r="BE34" s="441"/>
      <c r="BF34" s="441"/>
      <c r="BG34" s="441"/>
      <c r="BH34" s="441"/>
      <c r="BI34" s="441"/>
      <c r="BJ34" s="441"/>
      <c r="BK34" s="441"/>
      <c r="BL34" s="441"/>
      <c r="BM34" s="441"/>
    </row>
    <row r="35" spans="1:65" ht="14.1" customHeight="1" x14ac:dyDescent="0.2">
      <c r="A35" s="441"/>
      <c r="B35" s="444"/>
      <c r="C35" s="444"/>
      <c r="D35" s="444"/>
      <c r="E35" s="444"/>
      <c r="F35" s="444"/>
      <c r="G35" s="444"/>
      <c r="H35" s="444"/>
      <c r="I35" s="444"/>
      <c r="J35" s="444"/>
      <c r="K35" s="444"/>
      <c r="L35" s="444"/>
      <c r="M35" s="444"/>
      <c r="N35" s="444"/>
      <c r="O35" s="444"/>
      <c r="P35" s="444"/>
      <c r="Q35" s="444"/>
      <c r="R35" s="444"/>
      <c r="S35" s="444"/>
      <c r="T35" s="444"/>
      <c r="U35" s="444"/>
      <c r="V35" s="444"/>
      <c r="W35" s="444"/>
      <c r="X35" s="444"/>
      <c r="Y35" s="444"/>
      <c r="Z35" s="444"/>
      <c r="AA35" s="444"/>
      <c r="AB35" s="444"/>
      <c r="AC35" s="444"/>
      <c r="AD35" s="444"/>
      <c r="AE35" s="444"/>
      <c r="AF35" s="444"/>
      <c r="AG35" s="444"/>
      <c r="AH35" s="444"/>
      <c r="AI35" s="444"/>
      <c r="AJ35" s="444"/>
      <c r="AK35" s="444"/>
      <c r="AL35" s="444"/>
      <c r="AM35" s="444"/>
      <c r="AN35" s="444"/>
      <c r="AO35" s="444"/>
      <c r="AP35" s="444"/>
      <c r="AQ35" s="444"/>
      <c r="AR35" s="444"/>
      <c r="AS35" s="444"/>
      <c r="AT35" s="444"/>
      <c r="AU35" s="444"/>
      <c r="AV35" s="444"/>
      <c r="AW35" s="444"/>
      <c r="AX35" s="444"/>
      <c r="AY35" s="444"/>
      <c r="AZ35" s="444"/>
      <c r="BA35" s="444"/>
      <c r="BB35" s="444"/>
      <c r="BC35" s="444"/>
      <c r="BD35" s="444"/>
      <c r="BE35" s="441"/>
      <c r="BF35" s="441"/>
      <c r="BG35" s="441"/>
      <c r="BH35" s="441"/>
      <c r="BI35" s="441"/>
      <c r="BJ35" s="441"/>
      <c r="BK35" s="441"/>
      <c r="BL35" s="441"/>
      <c r="BM35" s="441"/>
    </row>
    <row r="36" spans="1:65" ht="14.1" customHeight="1" x14ac:dyDescent="0.2">
      <c r="A36" s="441"/>
      <c r="B36" s="444"/>
      <c r="C36" s="444"/>
      <c r="D36" s="444"/>
      <c r="E36" s="444"/>
      <c r="F36" s="444"/>
      <c r="G36" s="444"/>
      <c r="H36" s="444"/>
      <c r="I36" s="444"/>
      <c r="J36" s="444"/>
      <c r="K36" s="444"/>
      <c r="L36" s="444"/>
      <c r="M36" s="444"/>
      <c r="N36" s="444"/>
      <c r="O36" s="444"/>
      <c r="P36" s="444"/>
      <c r="Q36" s="444"/>
      <c r="R36" s="444"/>
      <c r="S36" s="444"/>
      <c r="T36" s="444"/>
      <c r="U36" s="444"/>
      <c r="V36" s="444"/>
      <c r="W36" s="444"/>
      <c r="X36" s="444"/>
      <c r="Y36" s="482"/>
      <c r="Z36" s="444"/>
      <c r="AA36" s="444"/>
      <c r="AB36" s="444"/>
      <c r="AC36" s="444"/>
      <c r="AD36" s="444"/>
      <c r="AE36" s="444"/>
      <c r="AF36" s="444"/>
      <c r="AG36" s="444"/>
      <c r="AH36" s="444"/>
      <c r="AI36" s="444"/>
      <c r="AJ36" s="444"/>
      <c r="AK36" s="477"/>
      <c r="AL36" s="477"/>
      <c r="AM36" s="444"/>
      <c r="AN36" s="444"/>
      <c r="AO36" s="444"/>
      <c r="AP36" s="444"/>
      <c r="AQ36" s="444"/>
      <c r="AR36" s="444"/>
      <c r="AS36" s="444"/>
      <c r="AT36" s="444"/>
      <c r="AU36" s="444"/>
      <c r="AV36" s="444"/>
      <c r="AW36" s="444"/>
      <c r="AX36" s="444"/>
      <c r="AY36" s="444"/>
      <c r="AZ36" s="444"/>
      <c r="BA36" s="444"/>
      <c r="BB36" s="444"/>
      <c r="BC36" s="444"/>
      <c r="BD36" s="932"/>
      <c r="BE36" s="933"/>
      <c r="BF36" s="933"/>
      <c r="BG36" s="933"/>
      <c r="BH36" s="933"/>
      <c r="BI36" s="933"/>
      <c r="BJ36" s="933"/>
      <c r="BK36" s="933"/>
      <c r="BL36" s="933"/>
      <c r="BM36" s="933"/>
    </row>
    <row r="37" spans="1:65" ht="14.1" customHeight="1" x14ac:dyDescent="0.2">
      <c r="A37" s="441"/>
      <c r="B37" s="444"/>
      <c r="C37" s="444"/>
      <c r="D37" s="444"/>
      <c r="E37" s="444"/>
      <c r="F37" s="444"/>
      <c r="G37" s="444"/>
      <c r="H37" s="444"/>
      <c r="I37" s="444"/>
      <c r="J37" s="444"/>
      <c r="K37" s="444"/>
      <c r="L37" s="444"/>
      <c r="M37" s="444"/>
      <c r="N37" s="444"/>
      <c r="O37" s="444"/>
      <c r="P37" s="444"/>
      <c r="Q37" s="444"/>
      <c r="R37" s="444"/>
      <c r="S37" s="444"/>
      <c r="T37" s="444"/>
      <c r="U37" s="444"/>
      <c r="V37" s="444"/>
      <c r="W37" s="444"/>
      <c r="X37" s="444"/>
      <c r="Y37" s="444"/>
      <c r="Z37" s="444"/>
      <c r="AA37" s="444"/>
      <c r="AB37" s="444"/>
      <c r="AC37" s="444"/>
      <c r="AD37" s="444"/>
      <c r="AE37" s="444"/>
      <c r="AF37" s="444"/>
      <c r="AG37" s="444"/>
      <c r="AH37" s="444"/>
      <c r="AI37" s="444"/>
      <c r="AJ37" s="444"/>
      <c r="AK37" s="444"/>
      <c r="AL37" s="444"/>
      <c r="AM37" s="444"/>
      <c r="AN37" s="444"/>
      <c r="AO37" s="444"/>
      <c r="AP37" s="444"/>
      <c r="AQ37" s="444"/>
      <c r="AR37" s="444"/>
      <c r="AS37" s="444"/>
      <c r="AT37" s="444"/>
      <c r="AU37" s="444"/>
      <c r="AV37" s="444"/>
      <c r="AW37" s="444"/>
      <c r="AX37" s="444"/>
      <c r="AY37" s="444"/>
      <c r="AZ37" s="444"/>
      <c r="BA37" s="444"/>
      <c r="BB37" s="444"/>
      <c r="BC37" s="444"/>
      <c r="BD37" s="933"/>
      <c r="BE37" s="933"/>
      <c r="BF37" s="933"/>
      <c r="BG37" s="933"/>
      <c r="BH37" s="933"/>
      <c r="BI37" s="933"/>
      <c r="BJ37" s="933"/>
      <c r="BK37" s="933"/>
      <c r="BL37" s="933"/>
      <c r="BM37" s="933"/>
    </row>
    <row r="38" spans="1:65" ht="12.75" customHeight="1" x14ac:dyDescent="0.2">
      <c r="A38" s="441"/>
      <c r="B38" s="934"/>
      <c r="C38" s="935"/>
      <c r="D38" s="935"/>
      <c r="E38" s="935"/>
      <c r="F38" s="935"/>
      <c r="G38" s="444"/>
      <c r="H38" s="935"/>
      <c r="I38" s="935"/>
      <c r="J38" s="935"/>
      <c r="K38" s="444"/>
      <c r="L38" s="935"/>
      <c r="M38" s="935"/>
      <c r="N38" s="935"/>
      <c r="O38" s="935"/>
      <c r="P38" s="935"/>
      <c r="Q38" s="935"/>
      <c r="R38" s="935"/>
      <c r="S38" s="935"/>
      <c r="T38" s="935"/>
      <c r="U38" s="444"/>
      <c r="V38" s="935"/>
      <c r="W38" s="935"/>
      <c r="X38" s="935"/>
      <c r="Y38" s="444"/>
      <c r="Z38" s="935"/>
      <c r="AA38" s="935"/>
      <c r="AB38" s="935"/>
      <c r="AC38" s="444"/>
      <c r="AD38" s="935"/>
      <c r="AE38" s="935"/>
      <c r="AF38" s="935"/>
      <c r="AG38" s="935"/>
      <c r="AH38" s="444"/>
      <c r="AI38" s="935"/>
      <c r="AJ38" s="935"/>
      <c r="AK38" s="935"/>
      <c r="AL38" s="444"/>
      <c r="AM38" s="935"/>
      <c r="AN38" s="935"/>
      <c r="AO38" s="935"/>
      <c r="AP38" s="935"/>
      <c r="AQ38" s="935"/>
      <c r="AR38" s="935"/>
      <c r="AS38" s="935"/>
      <c r="AT38" s="935"/>
      <c r="AU38" s="444"/>
      <c r="AV38" s="935"/>
      <c r="AW38" s="935"/>
      <c r="AX38" s="935"/>
      <c r="AY38" s="444"/>
      <c r="AZ38" s="935"/>
      <c r="BA38" s="935"/>
      <c r="BB38" s="935"/>
      <c r="BC38" s="935"/>
      <c r="BD38" s="441"/>
      <c r="BE38" s="934"/>
      <c r="BF38" s="937"/>
      <c r="BG38" s="937"/>
      <c r="BH38" s="940"/>
      <c r="BI38" s="940"/>
      <c r="BJ38" s="937"/>
      <c r="BK38" s="937"/>
      <c r="BL38" s="937"/>
      <c r="BM38" s="937"/>
    </row>
    <row r="39" spans="1:65" x14ac:dyDescent="0.2">
      <c r="A39" s="441"/>
      <c r="B39" s="934"/>
      <c r="C39" s="936"/>
      <c r="D39" s="936"/>
      <c r="E39" s="936"/>
      <c r="F39" s="936"/>
      <c r="G39" s="444"/>
      <c r="H39" s="936"/>
      <c r="I39" s="936"/>
      <c r="J39" s="936"/>
      <c r="K39" s="444"/>
      <c r="L39" s="936"/>
      <c r="M39" s="936"/>
      <c r="N39" s="936"/>
      <c r="O39" s="936"/>
      <c r="P39" s="936"/>
      <c r="Q39" s="936"/>
      <c r="R39" s="936"/>
      <c r="S39" s="936"/>
      <c r="T39" s="936"/>
      <c r="U39" s="444"/>
      <c r="V39" s="936"/>
      <c r="W39" s="936"/>
      <c r="X39" s="936"/>
      <c r="Y39" s="444"/>
      <c r="Z39" s="936"/>
      <c r="AA39" s="936"/>
      <c r="AB39" s="936"/>
      <c r="AC39" s="444"/>
      <c r="AD39" s="936"/>
      <c r="AE39" s="936"/>
      <c r="AF39" s="936"/>
      <c r="AG39" s="936"/>
      <c r="AH39" s="444"/>
      <c r="AI39" s="936"/>
      <c r="AJ39" s="936"/>
      <c r="AK39" s="936"/>
      <c r="AL39" s="444"/>
      <c r="AM39" s="936"/>
      <c r="AN39" s="936"/>
      <c r="AO39" s="936"/>
      <c r="AP39" s="936"/>
      <c r="AQ39" s="936"/>
      <c r="AR39" s="936"/>
      <c r="AS39" s="936"/>
      <c r="AT39" s="936"/>
      <c r="AU39" s="444"/>
      <c r="AV39" s="936"/>
      <c r="AW39" s="936"/>
      <c r="AX39" s="936"/>
      <c r="AY39" s="444"/>
      <c r="AZ39" s="936"/>
      <c r="BA39" s="936"/>
      <c r="BB39" s="936"/>
      <c r="BC39" s="936"/>
      <c r="BD39" s="444"/>
      <c r="BE39" s="934"/>
      <c r="BF39" s="938"/>
      <c r="BG39" s="939"/>
      <c r="BH39" s="940"/>
      <c r="BI39" s="940"/>
      <c r="BJ39" s="938"/>
      <c r="BK39" s="938"/>
      <c r="BL39" s="938"/>
      <c r="BM39" s="938"/>
    </row>
    <row r="40" spans="1:65" x14ac:dyDescent="0.2">
      <c r="A40" s="441"/>
      <c r="B40" s="934"/>
      <c r="C40" s="936"/>
      <c r="D40" s="936"/>
      <c r="E40" s="936"/>
      <c r="F40" s="936"/>
      <c r="G40" s="444"/>
      <c r="H40" s="936"/>
      <c r="I40" s="936"/>
      <c r="J40" s="936"/>
      <c r="K40" s="444"/>
      <c r="L40" s="936"/>
      <c r="M40" s="936"/>
      <c r="N40" s="936"/>
      <c r="O40" s="936"/>
      <c r="P40" s="936"/>
      <c r="Q40" s="936"/>
      <c r="R40" s="936"/>
      <c r="S40" s="936"/>
      <c r="T40" s="936"/>
      <c r="U40" s="444"/>
      <c r="V40" s="936"/>
      <c r="W40" s="936"/>
      <c r="X40" s="936"/>
      <c r="Y40" s="444"/>
      <c r="Z40" s="936"/>
      <c r="AA40" s="936"/>
      <c r="AB40" s="936"/>
      <c r="AC40" s="444"/>
      <c r="AD40" s="936"/>
      <c r="AE40" s="936"/>
      <c r="AF40" s="936"/>
      <c r="AG40" s="936"/>
      <c r="AH40" s="444"/>
      <c r="AI40" s="936"/>
      <c r="AJ40" s="936"/>
      <c r="AK40" s="936"/>
      <c r="AL40" s="444"/>
      <c r="AM40" s="936"/>
      <c r="AN40" s="936"/>
      <c r="AO40" s="936"/>
      <c r="AP40" s="936"/>
      <c r="AQ40" s="936"/>
      <c r="AR40" s="936"/>
      <c r="AS40" s="936"/>
      <c r="AT40" s="936"/>
      <c r="AU40" s="444"/>
      <c r="AV40" s="936"/>
      <c r="AW40" s="936"/>
      <c r="AX40" s="936"/>
      <c r="AY40" s="444"/>
      <c r="AZ40" s="936"/>
      <c r="BA40" s="936"/>
      <c r="BB40" s="936"/>
      <c r="BC40" s="936"/>
      <c r="BD40" s="444"/>
      <c r="BE40" s="934"/>
      <c r="BF40" s="938"/>
      <c r="BG40" s="939"/>
      <c r="BH40" s="940"/>
      <c r="BI40" s="940"/>
      <c r="BJ40" s="938"/>
      <c r="BK40" s="938"/>
      <c r="BL40" s="938"/>
      <c r="BM40" s="938"/>
    </row>
    <row r="41" spans="1:65" x14ac:dyDescent="0.2">
      <c r="A41" s="441"/>
      <c r="B41" s="934"/>
      <c r="C41" s="936"/>
      <c r="D41" s="936"/>
      <c r="E41" s="936"/>
      <c r="F41" s="936"/>
      <c r="G41" s="941"/>
      <c r="H41" s="936"/>
      <c r="I41" s="936"/>
      <c r="J41" s="936"/>
      <c r="K41" s="941"/>
      <c r="L41" s="936"/>
      <c r="M41" s="936"/>
      <c r="N41" s="936"/>
      <c r="O41" s="936"/>
      <c r="P41" s="936"/>
      <c r="Q41" s="936"/>
      <c r="R41" s="936"/>
      <c r="S41" s="936"/>
      <c r="T41" s="936"/>
      <c r="U41" s="941"/>
      <c r="V41" s="936"/>
      <c r="W41" s="936"/>
      <c r="X41" s="936"/>
      <c r="Y41" s="941"/>
      <c r="Z41" s="936"/>
      <c r="AA41" s="936"/>
      <c r="AB41" s="936"/>
      <c r="AC41" s="941"/>
      <c r="AD41" s="936"/>
      <c r="AE41" s="936"/>
      <c r="AF41" s="936"/>
      <c r="AG41" s="936"/>
      <c r="AH41" s="941"/>
      <c r="AI41" s="936"/>
      <c r="AJ41" s="936"/>
      <c r="AK41" s="936"/>
      <c r="AL41" s="941"/>
      <c r="AM41" s="936"/>
      <c r="AN41" s="936"/>
      <c r="AO41" s="936"/>
      <c r="AP41" s="936"/>
      <c r="AQ41" s="936"/>
      <c r="AR41" s="936"/>
      <c r="AS41" s="936"/>
      <c r="AT41" s="936"/>
      <c r="AU41" s="941"/>
      <c r="AV41" s="936"/>
      <c r="AW41" s="936"/>
      <c r="AX41" s="936"/>
      <c r="AY41" s="941"/>
      <c r="AZ41" s="936"/>
      <c r="BA41" s="936"/>
      <c r="BB41" s="936"/>
      <c r="BC41" s="936"/>
      <c r="BD41" s="444"/>
      <c r="BE41" s="934"/>
      <c r="BF41" s="938"/>
      <c r="BG41" s="939"/>
      <c r="BH41" s="940"/>
      <c r="BI41" s="940"/>
      <c r="BJ41" s="938"/>
      <c r="BK41" s="938"/>
      <c r="BL41" s="938"/>
      <c r="BM41" s="938"/>
    </row>
    <row r="42" spans="1:65" x14ac:dyDescent="0.2">
      <c r="A42" s="441"/>
      <c r="B42" s="934"/>
      <c r="C42" s="936"/>
      <c r="D42" s="936"/>
      <c r="E42" s="936"/>
      <c r="F42" s="936"/>
      <c r="G42" s="941"/>
      <c r="H42" s="936"/>
      <c r="I42" s="936"/>
      <c r="J42" s="936"/>
      <c r="K42" s="941"/>
      <c r="L42" s="936"/>
      <c r="M42" s="936"/>
      <c r="N42" s="936"/>
      <c r="O42" s="936"/>
      <c r="P42" s="936"/>
      <c r="Q42" s="936"/>
      <c r="R42" s="936"/>
      <c r="S42" s="936"/>
      <c r="T42" s="936"/>
      <c r="U42" s="941"/>
      <c r="V42" s="936"/>
      <c r="W42" s="936"/>
      <c r="X42" s="936"/>
      <c r="Y42" s="941"/>
      <c r="Z42" s="936"/>
      <c r="AA42" s="936"/>
      <c r="AB42" s="936"/>
      <c r="AC42" s="941"/>
      <c r="AD42" s="936"/>
      <c r="AE42" s="936"/>
      <c r="AF42" s="936"/>
      <c r="AG42" s="936"/>
      <c r="AH42" s="941"/>
      <c r="AI42" s="936"/>
      <c r="AJ42" s="936"/>
      <c r="AK42" s="936"/>
      <c r="AL42" s="941"/>
      <c r="AM42" s="936"/>
      <c r="AN42" s="936"/>
      <c r="AO42" s="936"/>
      <c r="AP42" s="936"/>
      <c r="AQ42" s="936"/>
      <c r="AR42" s="936"/>
      <c r="AS42" s="936"/>
      <c r="AT42" s="936"/>
      <c r="AU42" s="941"/>
      <c r="AV42" s="936"/>
      <c r="AW42" s="936"/>
      <c r="AX42" s="936"/>
      <c r="AY42" s="941"/>
      <c r="AZ42" s="936"/>
      <c r="BA42" s="936"/>
      <c r="BB42" s="936"/>
      <c r="BC42" s="936"/>
      <c r="BD42" s="444"/>
      <c r="BE42" s="934"/>
      <c r="BF42" s="938"/>
      <c r="BG42" s="939"/>
      <c r="BH42" s="940"/>
      <c r="BI42" s="940"/>
      <c r="BJ42" s="938"/>
      <c r="BK42" s="938"/>
      <c r="BL42" s="938"/>
      <c r="BM42" s="938"/>
    </row>
    <row r="43" spans="1:65" x14ac:dyDescent="0.2">
      <c r="A43" s="441"/>
      <c r="B43" s="934"/>
      <c r="C43" s="936"/>
      <c r="D43" s="936"/>
      <c r="E43" s="936"/>
      <c r="F43" s="936"/>
      <c r="G43" s="484"/>
      <c r="H43" s="936"/>
      <c r="I43" s="936"/>
      <c r="J43" s="936"/>
      <c r="K43" s="484"/>
      <c r="L43" s="936"/>
      <c r="M43" s="936"/>
      <c r="N43" s="936"/>
      <c r="O43" s="936"/>
      <c r="P43" s="936"/>
      <c r="Q43" s="936"/>
      <c r="R43" s="936"/>
      <c r="S43" s="936"/>
      <c r="T43" s="936"/>
      <c r="U43" s="484"/>
      <c r="V43" s="936"/>
      <c r="W43" s="936"/>
      <c r="X43" s="936"/>
      <c r="Y43" s="484"/>
      <c r="Z43" s="936"/>
      <c r="AA43" s="936"/>
      <c r="AB43" s="936"/>
      <c r="AC43" s="484"/>
      <c r="AD43" s="936"/>
      <c r="AE43" s="936"/>
      <c r="AF43" s="936"/>
      <c r="AG43" s="936"/>
      <c r="AH43" s="484"/>
      <c r="AI43" s="936"/>
      <c r="AJ43" s="936"/>
      <c r="AK43" s="936"/>
      <c r="AL43" s="484"/>
      <c r="AM43" s="936"/>
      <c r="AN43" s="936"/>
      <c r="AO43" s="936"/>
      <c r="AP43" s="936"/>
      <c r="AQ43" s="936"/>
      <c r="AR43" s="936"/>
      <c r="AS43" s="936"/>
      <c r="AT43" s="936"/>
      <c r="AU43" s="484"/>
      <c r="AV43" s="936"/>
      <c r="AW43" s="936"/>
      <c r="AX43" s="936"/>
      <c r="AY43" s="484"/>
      <c r="AZ43" s="936"/>
      <c r="BA43" s="936"/>
      <c r="BB43" s="936"/>
      <c r="BC43" s="936"/>
      <c r="BD43" s="444"/>
      <c r="BE43" s="934"/>
      <c r="BF43" s="938"/>
      <c r="BG43" s="939"/>
      <c r="BH43" s="940"/>
      <c r="BI43" s="940"/>
      <c r="BJ43" s="938"/>
      <c r="BK43" s="938"/>
      <c r="BL43" s="938"/>
      <c r="BM43" s="938"/>
    </row>
    <row r="44" spans="1:65" x14ac:dyDescent="0.2">
      <c r="A44" s="441"/>
      <c r="B44" s="936"/>
      <c r="C44" s="483"/>
      <c r="D44" s="483"/>
      <c r="E44" s="483"/>
      <c r="F44" s="483"/>
      <c r="G44" s="483"/>
      <c r="H44" s="483"/>
      <c r="I44" s="483"/>
      <c r="J44" s="483"/>
      <c r="K44" s="485"/>
      <c r="L44" s="483"/>
      <c r="M44" s="483"/>
      <c r="N44" s="483"/>
      <c r="O44" s="483"/>
      <c r="P44" s="483"/>
      <c r="Q44" s="483"/>
      <c r="R44" s="483"/>
      <c r="S44" s="483"/>
      <c r="T44" s="483"/>
      <c r="U44" s="943"/>
      <c r="V44" s="943"/>
      <c r="W44" s="483"/>
      <c r="X44" s="483"/>
      <c r="Y44" s="483"/>
      <c r="Z44" s="483"/>
      <c r="AA44" s="483"/>
      <c r="AB44" s="483"/>
      <c r="AC44" s="485"/>
      <c r="AD44" s="483"/>
      <c r="AE44" s="483"/>
      <c r="AF44" s="483"/>
      <c r="AG44" s="483"/>
      <c r="AH44" s="483"/>
      <c r="AI44" s="483"/>
      <c r="AJ44" s="483"/>
      <c r="AK44" s="483"/>
      <c r="AL44" s="483"/>
      <c r="AM44" s="483"/>
      <c r="AN44" s="483"/>
      <c r="AO44" s="483"/>
      <c r="AP44" s="483"/>
      <c r="AQ44" s="483"/>
      <c r="AR44" s="486"/>
      <c r="AS44" s="944"/>
      <c r="AT44" s="486"/>
      <c r="AU44" s="943"/>
      <c r="AV44" s="943"/>
      <c r="AW44" s="943"/>
      <c r="AX44" s="943"/>
      <c r="AY44" s="943"/>
      <c r="AZ44" s="943"/>
      <c r="BA44" s="943"/>
      <c r="BB44" s="943"/>
      <c r="BC44" s="943"/>
      <c r="BD44" s="444"/>
      <c r="BE44" s="951"/>
      <c r="BF44" s="946"/>
      <c r="BG44" s="946"/>
      <c r="BH44" s="946"/>
      <c r="BI44" s="946"/>
      <c r="BJ44" s="946"/>
      <c r="BK44" s="952"/>
      <c r="BL44" s="952"/>
      <c r="BM44" s="946"/>
    </row>
    <row r="45" spans="1:65" x14ac:dyDescent="0.2">
      <c r="A45" s="441"/>
      <c r="B45" s="942"/>
      <c r="C45" s="489"/>
      <c r="D45" s="489"/>
      <c r="E45" s="489"/>
      <c r="F45" s="489"/>
      <c r="G45" s="489"/>
      <c r="H45" s="489"/>
      <c r="I45" s="489"/>
      <c r="J45" s="489"/>
      <c r="K45" s="489"/>
      <c r="L45" s="489"/>
      <c r="M45" s="489"/>
      <c r="N45" s="489"/>
      <c r="O45" s="489"/>
      <c r="P45" s="489"/>
      <c r="Q45" s="489"/>
      <c r="R45" s="489"/>
      <c r="S45" s="489"/>
      <c r="T45" s="489"/>
      <c r="U45" s="942"/>
      <c r="V45" s="942"/>
      <c r="W45" s="489"/>
      <c r="X45" s="489"/>
      <c r="Y45" s="490"/>
      <c r="Z45" s="490"/>
      <c r="AA45" s="490"/>
      <c r="AB45" s="490"/>
      <c r="AC45" s="490"/>
      <c r="AD45" s="490"/>
      <c r="AE45" s="490"/>
      <c r="AF45" s="490"/>
      <c r="AG45" s="490"/>
      <c r="AH45" s="490"/>
      <c r="AI45" s="490"/>
      <c r="AJ45" s="490"/>
      <c r="AK45" s="490"/>
      <c r="AL45" s="490"/>
      <c r="AM45" s="490"/>
      <c r="AN45" s="490"/>
      <c r="AO45" s="490"/>
      <c r="AP45" s="490"/>
      <c r="AQ45" s="490"/>
      <c r="AR45" s="491"/>
      <c r="AS45" s="945"/>
      <c r="AT45" s="486"/>
      <c r="AU45" s="942"/>
      <c r="AV45" s="942"/>
      <c r="AW45" s="942"/>
      <c r="AX45" s="942"/>
      <c r="AY45" s="942"/>
      <c r="AZ45" s="942"/>
      <c r="BA45" s="942"/>
      <c r="BB45" s="942"/>
      <c r="BC45" s="942"/>
      <c r="BD45" s="444"/>
      <c r="BE45" s="942"/>
      <c r="BF45" s="947"/>
      <c r="BG45" s="947"/>
      <c r="BH45" s="947"/>
      <c r="BI45" s="947"/>
      <c r="BJ45" s="947"/>
      <c r="BK45" s="942"/>
      <c r="BL45" s="942"/>
      <c r="BM45" s="947"/>
    </row>
    <row r="46" spans="1:65" x14ac:dyDescent="0.2">
      <c r="A46" s="441"/>
      <c r="B46" s="948"/>
      <c r="C46" s="483"/>
      <c r="D46" s="483"/>
      <c r="E46" s="483"/>
      <c r="F46" s="483"/>
      <c r="G46" s="483"/>
      <c r="H46" s="483"/>
      <c r="I46" s="483"/>
      <c r="J46" s="483"/>
      <c r="K46" s="485"/>
      <c r="L46" s="483"/>
      <c r="M46" s="483"/>
      <c r="N46" s="483"/>
      <c r="O46" s="483"/>
      <c r="P46" s="483"/>
      <c r="Q46" s="483"/>
      <c r="R46" s="483"/>
      <c r="S46" s="483"/>
      <c r="T46" s="483"/>
      <c r="U46" s="944"/>
      <c r="V46" s="944"/>
      <c r="W46" s="483"/>
      <c r="X46" s="483"/>
      <c r="Y46" s="483"/>
      <c r="Z46" s="494"/>
      <c r="AA46" s="494"/>
      <c r="AB46" s="494"/>
      <c r="AC46" s="485"/>
      <c r="AD46" s="494"/>
      <c r="AE46" s="494"/>
      <c r="AF46" s="494"/>
      <c r="AG46" s="494"/>
      <c r="AH46" s="494"/>
      <c r="AI46" s="494"/>
      <c r="AJ46" s="494"/>
      <c r="AK46" s="494"/>
      <c r="AL46" s="483"/>
      <c r="AM46" s="486"/>
      <c r="AN46" s="944"/>
      <c r="AO46" s="944"/>
      <c r="AP46" s="944"/>
      <c r="AQ46" s="944"/>
      <c r="AR46" s="944"/>
      <c r="AS46" s="944"/>
      <c r="AT46" s="486"/>
      <c r="AU46" s="495"/>
      <c r="AV46" s="943"/>
      <c r="AW46" s="943"/>
      <c r="AX46" s="943"/>
      <c r="AY46" s="943"/>
      <c r="AZ46" s="943"/>
      <c r="BA46" s="943"/>
      <c r="BB46" s="943"/>
      <c r="BC46" s="943"/>
      <c r="BD46" s="444"/>
      <c r="BE46" s="948"/>
      <c r="BF46" s="953"/>
      <c r="BG46" s="953"/>
      <c r="BH46" s="953"/>
      <c r="BI46" s="946"/>
      <c r="BJ46" s="953"/>
      <c r="BK46" s="953"/>
      <c r="BL46" s="954"/>
      <c r="BM46" s="946"/>
    </row>
    <row r="47" spans="1:65" x14ac:dyDescent="0.2">
      <c r="A47" s="441"/>
      <c r="B47" s="949"/>
      <c r="C47" s="490"/>
      <c r="D47" s="490"/>
      <c r="E47" s="490"/>
      <c r="F47" s="490"/>
      <c r="G47" s="490"/>
      <c r="H47" s="490"/>
      <c r="I47" s="490"/>
      <c r="J47" s="490"/>
      <c r="K47" s="490"/>
      <c r="L47" s="490"/>
      <c r="M47" s="490"/>
      <c r="N47" s="490"/>
      <c r="O47" s="490"/>
      <c r="P47" s="490"/>
      <c r="Q47" s="490"/>
      <c r="R47" s="490"/>
      <c r="S47" s="490"/>
      <c r="T47" s="490"/>
      <c r="U47" s="950"/>
      <c r="V47" s="950"/>
      <c r="W47" s="489"/>
      <c r="X47" s="490"/>
      <c r="Y47" s="490"/>
      <c r="Z47" s="490"/>
      <c r="AA47" s="490"/>
      <c r="AB47" s="490"/>
      <c r="AC47" s="490"/>
      <c r="AD47" s="490"/>
      <c r="AE47" s="490"/>
      <c r="AF47" s="490"/>
      <c r="AG47" s="490"/>
      <c r="AH47" s="490"/>
      <c r="AI47" s="490"/>
      <c r="AJ47" s="490"/>
      <c r="AK47" s="490"/>
      <c r="AL47" s="490"/>
      <c r="AM47" s="491"/>
      <c r="AN47" s="945"/>
      <c r="AO47" s="945"/>
      <c r="AP47" s="945"/>
      <c r="AQ47" s="945"/>
      <c r="AR47" s="945"/>
      <c r="AS47" s="945"/>
      <c r="AT47" s="486"/>
      <c r="AU47" s="488"/>
      <c r="AV47" s="942"/>
      <c r="AW47" s="942"/>
      <c r="AX47" s="942"/>
      <c r="AY47" s="942"/>
      <c r="AZ47" s="942"/>
      <c r="BA47" s="942"/>
      <c r="BB47" s="942"/>
      <c r="BC47" s="942"/>
      <c r="BD47" s="444"/>
      <c r="BE47" s="949"/>
      <c r="BF47" s="953"/>
      <c r="BG47" s="953"/>
      <c r="BH47" s="953"/>
      <c r="BI47" s="947"/>
      <c r="BJ47" s="953"/>
      <c r="BK47" s="953"/>
      <c r="BL47" s="954"/>
      <c r="BM47" s="947"/>
    </row>
    <row r="48" spans="1:65" ht="12.75" customHeight="1" x14ac:dyDescent="0.2">
      <c r="A48" s="441"/>
      <c r="B48" s="948"/>
      <c r="C48" s="493"/>
      <c r="D48" s="493"/>
      <c r="E48" s="493"/>
      <c r="F48" s="493"/>
      <c r="G48" s="493"/>
      <c r="H48" s="493"/>
      <c r="I48" s="493"/>
      <c r="J48" s="493"/>
      <c r="K48" s="485"/>
      <c r="L48" s="493"/>
      <c r="M48" s="493"/>
      <c r="N48" s="493"/>
      <c r="O48" s="493"/>
      <c r="P48" s="493"/>
      <c r="Q48" s="486"/>
      <c r="R48" s="944"/>
      <c r="S48" s="944"/>
      <c r="T48" s="486"/>
      <c r="U48" s="944"/>
      <c r="V48" s="944"/>
      <c r="W48" s="493"/>
      <c r="X48" s="493"/>
      <c r="Y48" s="493"/>
      <c r="Z48" s="493"/>
      <c r="AA48" s="493"/>
      <c r="AB48" s="493"/>
      <c r="AC48" s="485"/>
      <c r="AD48" s="493"/>
      <c r="AE48" s="493"/>
      <c r="AF48" s="493"/>
      <c r="AG48" s="493"/>
      <c r="AH48" s="493"/>
      <c r="AI48" s="486"/>
      <c r="AJ48" s="486"/>
      <c r="AK48" s="486"/>
      <c r="AL48" s="486"/>
      <c r="AM48" s="486"/>
      <c r="AN48" s="486"/>
      <c r="AO48" s="944"/>
      <c r="AP48" s="944"/>
      <c r="AQ48" s="944"/>
      <c r="AR48" s="944"/>
      <c r="AS48" s="944"/>
      <c r="AT48" s="486"/>
      <c r="AU48" s="943"/>
      <c r="AV48" s="943"/>
      <c r="AW48" s="943"/>
      <c r="AX48" s="943"/>
      <c r="AY48" s="943"/>
      <c r="AZ48" s="943"/>
      <c r="BA48" s="943"/>
      <c r="BB48" s="943"/>
      <c r="BC48" s="943"/>
      <c r="BD48" s="444"/>
      <c r="BE48" s="948"/>
      <c r="BF48" s="953"/>
      <c r="BG48" s="953"/>
      <c r="BH48" s="953"/>
      <c r="BI48" s="946"/>
      <c r="BJ48" s="953"/>
      <c r="BK48" s="953"/>
      <c r="BL48" s="954"/>
      <c r="BM48" s="946"/>
    </row>
    <row r="49" spans="1:66" ht="12.75" customHeight="1" x14ac:dyDescent="0.2">
      <c r="A49" s="441"/>
      <c r="B49" s="948"/>
      <c r="C49" s="490"/>
      <c r="D49" s="490"/>
      <c r="E49" s="490"/>
      <c r="F49" s="490"/>
      <c r="G49" s="490"/>
      <c r="H49" s="490"/>
      <c r="I49" s="490"/>
      <c r="J49" s="490"/>
      <c r="K49" s="490"/>
      <c r="L49" s="490"/>
      <c r="M49" s="490"/>
      <c r="N49" s="490"/>
      <c r="O49" s="490"/>
      <c r="P49" s="490"/>
      <c r="Q49" s="491"/>
      <c r="R49" s="945"/>
      <c r="S49" s="945"/>
      <c r="T49" s="486"/>
      <c r="U49" s="950"/>
      <c r="V49" s="950"/>
      <c r="W49" s="490"/>
      <c r="X49" s="490"/>
      <c r="Y49" s="490"/>
      <c r="Z49" s="490"/>
      <c r="AA49" s="490"/>
      <c r="AB49" s="490"/>
      <c r="AC49" s="490"/>
      <c r="AD49" s="490"/>
      <c r="AE49" s="490"/>
      <c r="AF49" s="490"/>
      <c r="AG49" s="490"/>
      <c r="AH49" s="490"/>
      <c r="AI49" s="490"/>
      <c r="AJ49" s="490"/>
      <c r="AK49" s="490"/>
      <c r="AL49" s="490"/>
      <c r="AM49" s="490"/>
      <c r="AN49" s="491"/>
      <c r="AO49" s="945"/>
      <c r="AP49" s="945"/>
      <c r="AQ49" s="945"/>
      <c r="AR49" s="945"/>
      <c r="AS49" s="945"/>
      <c r="AT49" s="486"/>
      <c r="AU49" s="942"/>
      <c r="AV49" s="942"/>
      <c r="AW49" s="942"/>
      <c r="AX49" s="942"/>
      <c r="AY49" s="942"/>
      <c r="AZ49" s="942"/>
      <c r="BA49" s="942"/>
      <c r="BB49" s="942"/>
      <c r="BC49" s="942"/>
      <c r="BD49" s="444"/>
      <c r="BE49" s="945"/>
      <c r="BF49" s="953"/>
      <c r="BG49" s="953"/>
      <c r="BH49" s="953"/>
      <c r="BI49" s="947"/>
      <c r="BJ49" s="953"/>
      <c r="BK49" s="953"/>
      <c r="BL49" s="954"/>
      <c r="BM49" s="947"/>
    </row>
    <row r="50" spans="1:66" ht="12.75" customHeight="1" x14ac:dyDescent="0.2">
      <c r="A50" s="441"/>
      <c r="B50" s="948"/>
      <c r="C50" s="493"/>
      <c r="D50" s="493"/>
      <c r="E50" s="493"/>
      <c r="F50" s="493"/>
      <c r="G50" s="493"/>
      <c r="H50" s="493"/>
      <c r="I50" s="493"/>
      <c r="J50" s="493"/>
      <c r="K50" s="485"/>
      <c r="L50" s="493"/>
      <c r="M50" s="493"/>
      <c r="N50" s="493"/>
      <c r="O50" s="493"/>
      <c r="P50" s="944"/>
      <c r="Q50" s="486"/>
      <c r="R50" s="486"/>
      <c r="S50" s="944"/>
      <c r="T50" s="486"/>
      <c r="U50" s="944"/>
      <c r="V50" s="944"/>
      <c r="W50" s="493"/>
      <c r="X50" s="493"/>
      <c r="Y50" s="493"/>
      <c r="Z50" s="493"/>
      <c r="AA50" s="493"/>
      <c r="AB50" s="493"/>
      <c r="AC50" s="485"/>
      <c r="AD50" s="493"/>
      <c r="AE50" s="493"/>
      <c r="AF50" s="493"/>
      <c r="AG50" s="493"/>
      <c r="AH50" s="493"/>
      <c r="AI50" s="493"/>
      <c r="AJ50" s="493"/>
      <c r="AK50" s="493"/>
      <c r="AL50" s="944"/>
      <c r="AM50" s="944"/>
      <c r="AN50" s="944"/>
      <c r="AO50" s="944"/>
      <c r="AP50" s="944"/>
      <c r="AQ50" s="944"/>
      <c r="AR50" s="944"/>
      <c r="AS50" s="944"/>
      <c r="AT50" s="944"/>
      <c r="AU50" s="493"/>
      <c r="AV50" s="493"/>
      <c r="AW50" s="493"/>
      <c r="AX50" s="493"/>
      <c r="AY50" s="493"/>
      <c r="AZ50" s="493"/>
      <c r="BA50" s="493"/>
      <c r="BB50" s="493"/>
      <c r="BC50" s="493"/>
      <c r="BD50" s="444"/>
      <c r="BE50" s="948"/>
      <c r="BF50" s="953"/>
      <c r="BG50" s="953"/>
      <c r="BH50" s="953"/>
      <c r="BI50" s="946"/>
      <c r="BJ50" s="953"/>
      <c r="BK50" s="953"/>
      <c r="BL50" s="954"/>
      <c r="BM50" s="946"/>
    </row>
    <row r="51" spans="1:66" ht="12.75" customHeight="1" x14ac:dyDescent="0.2">
      <c r="A51" s="441"/>
      <c r="B51" s="955"/>
      <c r="C51" s="490"/>
      <c r="D51" s="490"/>
      <c r="E51" s="490"/>
      <c r="F51" s="490"/>
      <c r="G51" s="490"/>
      <c r="H51" s="490"/>
      <c r="I51" s="490"/>
      <c r="J51" s="490"/>
      <c r="K51" s="490"/>
      <c r="L51" s="490"/>
      <c r="M51" s="490"/>
      <c r="N51" s="490"/>
      <c r="O51" s="490"/>
      <c r="P51" s="950"/>
      <c r="Q51" s="486"/>
      <c r="R51" s="491"/>
      <c r="S51" s="955"/>
      <c r="T51" s="486"/>
      <c r="U51" s="950"/>
      <c r="V51" s="950"/>
      <c r="W51" s="490"/>
      <c r="X51" s="490"/>
      <c r="Y51" s="490"/>
      <c r="Z51" s="490"/>
      <c r="AA51" s="490"/>
      <c r="AB51" s="490"/>
      <c r="AC51" s="490"/>
      <c r="AD51" s="490"/>
      <c r="AE51" s="490"/>
      <c r="AF51" s="490"/>
      <c r="AG51" s="490"/>
      <c r="AH51" s="490"/>
      <c r="AI51" s="490"/>
      <c r="AJ51" s="490"/>
      <c r="AK51" s="490"/>
      <c r="AL51" s="955"/>
      <c r="AM51" s="955"/>
      <c r="AN51" s="955"/>
      <c r="AO51" s="955"/>
      <c r="AP51" s="955"/>
      <c r="AQ51" s="955"/>
      <c r="AR51" s="950"/>
      <c r="AS51" s="955"/>
      <c r="AT51" s="945"/>
      <c r="AU51" s="496"/>
      <c r="AV51" s="496"/>
      <c r="AW51" s="496"/>
      <c r="AX51" s="496"/>
      <c r="AY51" s="496"/>
      <c r="AZ51" s="496"/>
      <c r="BA51" s="496"/>
      <c r="BB51" s="496"/>
      <c r="BC51" s="496"/>
      <c r="BD51" s="444"/>
      <c r="BE51" s="945"/>
      <c r="BF51" s="953"/>
      <c r="BG51" s="953"/>
      <c r="BH51" s="953"/>
      <c r="BI51" s="947"/>
      <c r="BJ51" s="953"/>
      <c r="BK51" s="953"/>
      <c r="BL51" s="954"/>
      <c r="BM51" s="947"/>
      <c r="BN51" s="440"/>
    </row>
    <row r="52" spans="1:66" ht="13.5" customHeight="1" x14ac:dyDescent="0.2">
      <c r="A52" s="441"/>
      <c r="B52" s="441"/>
      <c r="C52" s="441"/>
      <c r="D52" s="441"/>
      <c r="E52" s="441"/>
      <c r="F52" s="948"/>
      <c r="G52" s="948"/>
      <c r="H52" s="948"/>
      <c r="I52" s="948"/>
      <c r="J52" s="948"/>
      <c r="K52" s="948"/>
      <c r="L52" s="948"/>
      <c r="M52" s="948"/>
      <c r="N52" s="948"/>
      <c r="O52" s="948"/>
      <c r="P52" s="948"/>
      <c r="Q52" s="948"/>
      <c r="R52" s="948"/>
      <c r="S52" s="948"/>
      <c r="T52" s="948"/>
      <c r="U52" s="948"/>
      <c r="V52" s="948"/>
      <c r="W52" s="948"/>
      <c r="X52" s="948"/>
      <c r="Y52" s="948"/>
      <c r="Z52" s="945"/>
      <c r="AA52" s="945"/>
      <c r="AB52" s="945"/>
      <c r="AC52" s="945"/>
      <c r="AD52" s="945"/>
      <c r="AE52" s="948"/>
      <c r="AF52" s="945"/>
      <c r="AG52" s="945"/>
      <c r="AH52" s="945"/>
      <c r="AI52" s="945"/>
      <c r="AJ52" s="945"/>
      <c r="AK52" s="945"/>
      <c r="AL52" s="945"/>
      <c r="AM52" s="492"/>
      <c r="AN52" s="948"/>
      <c r="AO52" s="945"/>
      <c r="AP52" s="945"/>
      <c r="AQ52" s="945"/>
      <c r="AR52" s="492"/>
      <c r="AS52" s="948"/>
      <c r="AT52" s="945"/>
      <c r="AU52" s="945"/>
      <c r="AV52" s="945"/>
      <c r="AW52" s="492"/>
      <c r="AX52" s="957"/>
      <c r="AY52" s="958"/>
      <c r="AZ52" s="958"/>
      <c r="BA52" s="958"/>
      <c r="BB52" s="958"/>
      <c r="BC52" s="958"/>
      <c r="BD52" s="444"/>
      <c r="BE52" s="497"/>
      <c r="BF52" s="487"/>
      <c r="BG52" s="487"/>
      <c r="BH52" s="487"/>
      <c r="BI52" s="487"/>
      <c r="BJ52" s="487"/>
      <c r="BK52" s="487"/>
      <c r="BL52" s="487"/>
      <c r="BM52" s="487"/>
    </row>
    <row r="53" spans="1:66" x14ac:dyDescent="0.2">
      <c r="A53" s="441"/>
      <c r="B53" s="444"/>
      <c r="C53" s="444"/>
      <c r="D53" s="444"/>
      <c r="E53" s="444"/>
      <c r="F53" s="948"/>
      <c r="G53" s="948"/>
      <c r="H53" s="948"/>
      <c r="I53" s="948"/>
      <c r="J53" s="948"/>
      <c r="K53" s="948"/>
      <c r="L53" s="948"/>
      <c r="M53" s="948"/>
      <c r="N53" s="948"/>
      <c r="O53" s="948"/>
      <c r="P53" s="948"/>
      <c r="Q53" s="948"/>
      <c r="R53" s="948"/>
      <c r="S53" s="948"/>
      <c r="T53" s="948"/>
      <c r="U53" s="948"/>
      <c r="V53" s="948"/>
      <c r="W53" s="948"/>
      <c r="X53" s="948"/>
      <c r="Y53" s="945"/>
      <c r="Z53" s="945"/>
      <c r="AA53" s="945"/>
      <c r="AB53" s="945"/>
      <c r="AC53" s="945"/>
      <c r="AD53" s="945"/>
      <c r="AE53" s="945"/>
      <c r="AF53" s="945"/>
      <c r="AG53" s="945"/>
      <c r="AH53" s="945"/>
      <c r="AI53" s="945"/>
      <c r="AJ53" s="945"/>
      <c r="AK53" s="945"/>
      <c r="AL53" s="945"/>
      <c r="AM53" s="492"/>
      <c r="AN53" s="945"/>
      <c r="AO53" s="945"/>
      <c r="AP53" s="945"/>
      <c r="AQ53" s="945"/>
      <c r="AR53" s="492"/>
      <c r="AS53" s="945"/>
      <c r="AT53" s="945"/>
      <c r="AU53" s="945"/>
      <c r="AV53" s="945"/>
      <c r="AW53" s="492"/>
      <c r="AX53" s="958"/>
      <c r="AY53" s="958"/>
      <c r="AZ53" s="958"/>
      <c r="BA53" s="958"/>
      <c r="BB53" s="958"/>
      <c r="BC53" s="958"/>
      <c r="BD53" s="498"/>
      <c r="BE53" s="493"/>
      <c r="BF53" s="493"/>
      <c r="BG53" s="493"/>
      <c r="BH53" s="493"/>
      <c r="BI53" s="493"/>
      <c r="BJ53" s="493"/>
      <c r="BK53" s="498"/>
      <c r="BL53" s="441"/>
      <c r="BM53" s="441"/>
    </row>
    <row r="54" spans="1:66" ht="25.5" x14ac:dyDescent="0.2">
      <c r="A54" s="441"/>
      <c r="B54" s="444"/>
      <c r="C54" s="444"/>
      <c r="D54" s="444"/>
      <c r="E54" s="444"/>
      <c r="F54" s="444"/>
      <c r="G54" s="499"/>
      <c r="H54" s="499"/>
      <c r="I54" s="498"/>
      <c r="J54" s="498"/>
      <c r="K54" s="498"/>
      <c r="L54" s="444"/>
      <c r="M54" s="960"/>
      <c r="N54" s="961"/>
      <c r="O54" s="961"/>
      <c r="P54" s="499"/>
      <c r="Q54" s="498"/>
      <c r="R54" s="498"/>
      <c r="S54" s="444"/>
      <c r="T54" s="962"/>
      <c r="U54" s="962"/>
      <c r="V54" s="444"/>
      <c r="W54" s="444"/>
      <c r="X54" s="444"/>
      <c r="Y54" s="444"/>
      <c r="Z54" s="444"/>
      <c r="AA54" s="962"/>
      <c r="AB54" s="962"/>
      <c r="AC54" s="444"/>
      <c r="AD54" s="444"/>
      <c r="AE54" s="444"/>
      <c r="AF54" s="444"/>
      <c r="AG54" s="500"/>
      <c r="AH54" s="960"/>
      <c r="AI54" s="945"/>
      <c r="AJ54" s="444"/>
      <c r="AK54" s="499"/>
      <c r="AL54" s="444"/>
      <c r="AM54" s="444"/>
      <c r="AN54" s="444"/>
      <c r="AO54" s="963"/>
      <c r="AP54" s="956"/>
      <c r="AQ54" s="444"/>
      <c r="AR54" s="444"/>
      <c r="AS54" s="444"/>
      <c r="AT54" s="964"/>
      <c r="AU54" s="963"/>
      <c r="AV54" s="502"/>
      <c r="AW54" s="444"/>
      <c r="AX54" s="504"/>
      <c r="AY54" s="505"/>
      <c r="AZ54" s="959"/>
      <c r="BA54" s="959"/>
      <c r="BB54" s="506"/>
      <c r="BC54" s="507"/>
      <c r="BD54" s="444"/>
      <c r="BE54" s="508"/>
      <c r="BF54" s="509"/>
      <c r="BG54" s="510"/>
      <c r="BH54" s="508"/>
      <c r="BI54" s="508"/>
      <c r="BJ54" s="511"/>
      <c r="BK54" s="511"/>
      <c r="BL54" s="441"/>
      <c r="BM54" s="441"/>
    </row>
    <row r="55" spans="1:66" ht="13.5" customHeight="1" x14ac:dyDescent="0.2">
      <c r="A55" s="441"/>
      <c r="B55" s="444"/>
      <c r="C55" s="444"/>
      <c r="D55" s="444"/>
      <c r="E55" s="444"/>
      <c r="F55" s="444"/>
      <c r="G55" s="499"/>
      <c r="H55" s="499"/>
      <c r="I55" s="498"/>
      <c r="J55" s="498"/>
      <c r="K55" s="498"/>
      <c r="L55" s="444"/>
      <c r="M55" s="500"/>
      <c r="N55" s="501"/>
      <c r="O55" s="501"/>
      <c r="P55" s="499"/>
      <c r="Q55" s="498"/>
      <c r="R55" s="498"/>
      <c r="S55" s="444"/>
      <c r="T55" s="499"/>
      <c r="U55" s="499"/>
      <c r="V55" s="444"/>
      <c r="W55" s="444"/>
      <c r="X55" s="444"/>
      <c r="Y55" s="444"/>
      <c r="Z55" s="444"/>
      <c r="AA55" s="499"/>
      <c r="AB55" s="499"/>
      <c r="AC55" s="444"/>
      <c r="AD55" s="444"/>
      <c r="AE55" s="444"/>
      <c r="AF55" s="444"/>
      <c r="AG55" s="499"/>
      <c r="AH55" s="499"/>
      <c r="AI55" s="444"/>
      <c r="AJ55" s="444"/>
      <c r="AK55" s="499"/>
      <c r="AL55" s="444"/>
      <c r="AM55" s="444"/>
      <c r="AN55" s="444"/>
      <c r="AO55" s="500"/>
      <c r="AP55" s="492"/>
      <c r="AQ55" s="444"/>
      <c r="AR55" s="444"/>
      <c r="AS55" s="444"/>
      <c r="AT55" s="444"/>
      <c r="AU55" s="502"/>
      <c r="AV55" s="3"/>
      <c r="AW55" s="444"/>
      <c r="AX55" s="444"/>
      <c r="AY55" s="503"/>
      <c r="AZ55" s="502"/>
      <c r="BA55" s="444"/>
      <c r="BB55" s="510"/>
      <c r="BC55" s="512"/>
      <c r="BD55" s="444"/>
      <c r="BE55" s="508"/>
      <c r="BF55" s="509"/>
      <c r="BG55" s="510"/>
      <c r="BH55" s="508"/>
      <c r="BI55" s="508"/>
      <c r="BJ55" s="511"/>
      <c r="BK55" s="511"/>
      <c r="BL55" s="441"/>
      <c r="BM55" s="441"/>
    </row>
    <row r="56" spans="1:66" ht="13.5" customHeight="1" x14ac:dyDescent="0.2">
      <c r="A56" s="441"/>
      <c r="B56" s="444"/>
      <c r="C56" s="444"/>
      <c r="D56" s="444"/>
      <c r="E56" s="444"/>
      <c r="F56" s="444"/>
      <c r="G56" s="444"/>
      <c r="H56" s="444"/>
      <c r="I56" s="444"/>
      <c r="J56" s="444"/>
      <c r="K56" s="444"/>
      <c r="L56" s="444"/>
      <c r="M56" s="444"/>
      <c r="N56" s="444"/>
      <c r="O56" s="444"/>
      <c r="P56" s="444"/>
      <c r="Q56" s="444"/>
      <c r="R56" s="444"/>
      <c r="S56" s="444"/>
      <c r="T56" s="444"/>
      <c r="U56" s="444"/>
      <c r="V56" s="444"/>
      <c r="W56" s="444"/>
      <c r="X56" s="444"/>
      <c r="Y56" s="444"/>
      <c r="Z56" s="444"/>
      <c r="AA56" s="444"/>
      <c r="AB56" s="444"/>
      <c r="AC56" s="444"/>
      <c r="AD56" s="444"/>
      <c r="AE56" s="444"/>
      <c r="AF56" s="444"/>
      <c r="AG56" s="444"/>
      <c r="AH56" s="444"/>
      <c r="AI56" s="444"/>
      <c r="AJ56" s="444"/>
      <c r="AK56" s="444"/>
      <c r="AL56" s="444"/>
      <c r="AM56" s="444"/>
      <c r="AN56" s="444"/>
      <c r="AO56" s="444"/>
      <c r="AP56" s="444"/>
      <c r="AQ56" s="444"/>
      <c r="AR56" s="444"/>
      <c r="AS56" s="444"/>
      <c r="AT56" s="444"/>
      <c r="AU56" s="444"/>
      <c r="AV56" s="444"/>
      <c r="AW56" s="444"/>
      <c r="AX56" s="444"/>
      <c r="AY56" s="444"/>
      <c r="AZ56" s="444"/>
      <c r="BA56" s="444"/>
      <c r="BB56" s="502"/>
      <c r="BC56" s="444"/>
      <c r="BD56" s="444"/>
      <c r="BE56" s="508"/>
      <c r="BF56" s="509"/>
      <c r="BG56" s="510"/>
      <c r="BH56" s="508"/>
      <c r="BI56" s="508"/>
      <c r="BJ56" s="511"/>
      <c r="BK56" s="511"/>
      <c r="BL56" s="441"/>
      <c r="BM56" s="441"/>
    </row>
    <row r="57" spans="1:66" x14ac:dyDescent="0.2">
      <c r="A57" s="441"/>
      <c r="B57" s="444"/>
      <c r="C57" s="941"/>
      <c r="D57" s="956"/>
      <c r="E57" s="444"/>
      <c r="F57" s="941"/>
      <c r="G57" s="956"/>
      <c r="H57" s="444"/>
      <c r="I57" s="941"/>
      <c r="J57" s="941"/>
      <c r="K57" s="941"/>
      <c r="L57" s="444"/>
      <c r="M57" s="444"/>
      <c r="N57" s="941"/>
      <c r="O57" s="956"/>
      <c r="P57" s="444"/>
      <c r="Q57" s="444"/>
      <c r="R57" s="444"/>
      <c r="S57" s="941"/>
      <c r="T57" s="956"/>
      <c r="U57" s="444"/>
      <c r="V57" s="444"/>
      <c r="W57" s="444"/>
      <c r="X57" s="444"/>
      <c r="Y57" s="444"/>
      <c r="Z57" s="444"/>
      <c r="AA57" s="444"/>
      <c r="AB57" s="444"/>
      <c r="AC57" s="444"/>
      <c r="AD57" s="941"/>
      <c r="AE57" s="956"/>
      <c r="AF57" s="444"/>
      <c r="AG57" s="941"/>
      <c r="AH57" s="956"/>
      <c r="AI57" s="444"/>
      <c r="AJ57" s="941"/>
      <c r="AK57" s="941"/>
      <c r="AL57" s="941"/>
      <c r="AM57" s="444"/>
      <c r="AN57" s="444"/>
      <c r="AO57" s="941"/>
      <c r="AP57" s="956"/>
      <c r="AQ57" s="444"/>
      <c r="AR57" s="444"/>
      <c r="AS57" s="941"/>
      <c r="AT57" s="941"/>
      <c r="AU57" s="444"/>
      <c r="AV57" s="444"/>
      <c r="AW57" s="941"/>
      <c r="AX57" s="941"/>
      <c r="AY57" s="444"/>
      <c r="AZ57" s="444"/>
      <c r="BA57" s="444"/>
      <c r="BB57" s="444"/>
      <c r="BC57" s="444"/>
      <c r="BD57" s="444"/>
      <c r="BE57" s="441"/>
      <c r="BF57" s="441"/>
      <c r="BG57" s="441"/>
      <c r="BH57" s="441"/>
      <c r="BI57" s="441"/>
      <c r="BJ57" s="441"/>
      <c r="BK57" s="441"/>
      <c r="BL57" s="441"/>
      <c r="BM57" s="441"/>
    </row>
    <row r="58" spans="1:66" x14ac:dyDescent="0.2">
      <c r="A58" s="441"/>
      <c r="B58" s="444"/>
      <c r="C58" s="965"/>
      <c r="D58" s="956"/>
      <c r="E58" s="444"/>
      <c r="F58" s="965"/>
      <c r="G58" s="956"/>
      <c r="H58" s="444"/>
      <c r="I58" s="965"/>
      <c r="J58" s="941"/>
      <c r="K58" s="941"/>
      <c r="L58" s="444"/>
      <c r="M58" s="444"/>
      <c r="N58" s="965"/>
      <c r="O58" s="956"/>
      <c r="P58" s="444"/>
      <c r="Q58" s="444"/>
      <c r="R58" s="444"/>
      <c r="S58" s="965"/>
      <c r="T58" s="956"/>
      <c r="U58" s="444"/>
      <c r="V58" s="444"/>
      <c r="W58" s="444"/>
      <c r="X58" s="444"/>
      <c r="Y58" s="444"/>
      <c r="Z58" s="444"/>
      <c r="AA58" s="444"/>
      <c r="AB58" s="444"/>
      <c r="AC58" s="444"/>
      <c r="AD58" s="965"/>
      <c r="AE58" s="956"/>
      <c r="AF58" s="444"/>
      <c r="AG58" s="965"/>
      <c r="AH58" s="956"/>
      <c r="AI58" s="444"/>
      <c r="AJ58" s="965"/>
      <c r="AK58" s="941"/>
      <c r="AL58" s="941"/>
      <c r="AM58" s="444"/>
      <c r="AN58" s="444"/>
      <c r="AO58" s="965"/>
      <c r="AP58" s="956"/>
      <c r="AQ58" s="444"/>
      <c r="AR58" s="444"/>
      <c r="AS58" s="965"/>
      <c r="AT58" s="956"/>
      <c r="AU58" s="444"/>
      <c r="AV58" s="444"/>
      <c r="AW58" s="965"/>
      <c r="AX58" s="956"/>
      <c r="AY58" s="444"/>
      <c r="AZ58" s="444"/>
      <c r="BA58" s="444"/>
      <c r="BB58" s="444"/>
      <c r="BC58" s="444"/>
      <c r="BD58" s="444"/>
      <c r="BE58" s="441"/>
      <c r="BF58" s="444"/>
      <c r="BG58" s="513"/>
      <c r="BH58" s="513"/>
      <c r="BI58" s="513"/>
      <c r="BJ58" s="513"/>
      <c r="BK58" s="441"/>
      <c r="BL58" s="441"/>
      <c r="BM58" s="441"/>
    </row>
    <row r="59" spans="1:66" x14ac:dyDescent="0.2">
      <c r="A59" s="441"/>
      <c r="B59" s="444"/>
      <c r="C59" s="965"/>
      <c r="D59" s="956"/>
      <c r="E59" s="444"/>
      <c r="F59" s="965"/>
      <c r="G59" s="956"/>
      <c r="H59" s="444"/>
      <c r="I59" s="965"/>
      <c r="J59" s="941"/>
      <c r="K59" s="941"/>
      <c r="L59" s="444"/>
      <c r="M59" s="444"/>
      <c r="N59" s="965"/>
      <c r="O59" s="956"/>
      <c r="P59" s="444"/>
      <c r="Q59" s="444"/>
      <c r="R59" s="444"/>
      <c r="S59" s="965"/>
      <c r="T59" s="956"/>
      <c r="U59" s="444"/>
      <c r="V59" s="444"/>
      <c r="W59" s="444"/>
      <c r="X59" s="444"/>
      <c r="Y59" s="444"/>
      <c r="Z59" s="444"/>
      <c r="AA59" s="444"/>
      <c r="AB59" s="444"/>
      <c r="AC59" s="444"/>
      <c r="AD59" s="965"/>
      <c r="AE59" s="956"/>
      <c r="AF59" s="444"/>
      <c r="AG59" s="965"/>
      <c r="AH59" s="956"/>
      <c r="AI59" s="444"/>
      <c r="AJ59" s="965"/>
      <c r="AK59" s="941"/>
      <c r="AL59" s="941"/>
      <c r="AM59" s="444"/>
      <c r="AN59" s="444"/>
      <c r="AO59" s="965"/>
      <c r="AP59" s="956"/>
      <c r="AQ59" s="444"/>
      <c r="AR59" s="444"/>
      <c r="AS59" s="965"/>
      <c r="AT59" s="956"/>
      <c r="AU59" s="444"/>
      <c r="AV59" s="444"/>
      <c r="AW59" s="965"/>
      <c r="AX59" s="956"/>
      <c r="AY59" s="444"/>
      <c r="AZ59" s="444"/>
      <c r="BA59" s="444"/>
      <c r="BB59" s="444"/>
      <c r="BC59" s="444"/>
      <c r="BD59" s="444"/>
      <c r="BE59" s="441"/>
      <c r="BF59" s="444"/>
      <c r="BG59" s="513"/>
      <c r="BH59" s="513"/>
      <c r="BI59" s="513"/>
      <c r="BJ59" s="513"/>
    </row>
    <row r="60" spans="1:66" x14ac:dyDescent="0.2">
      <c r="A60" s="441"/>
      <c r="B60" s="444"/>
      <c r="C60" s="965"/>
      <c r="D60" s="956"/>
      <c r="E60" s="444"/>
      <c r="F60" s="965"/>
      <c r="G60" s="956"/>
      <c r="H60" s="444"/>
      <c r="I60" s="965"/>
      <c r="J60" s="941"/>
      <c r="K60" s="941"/>
      <c r="L60" s="444"/>
      <c r="M60" s="444"/>
      <c r="N60" s="965"/>
      <c r="O60" s="956"/>
      <c r="P60" s="444"/>
      <c r="Q60" s="444"/>
      <c r="R60" s="444"/>
      <c r="S60" s="965"/>
      <c r="T60" s="956"/>
      <c r="U60" s="444"/>
      <c r="V60" s="444"/>
      <c r="W60" s="444"/>
      <c r="X60" s="444"/>
      <c r="Y60" s="444"/>
      <c r="Z60" s="444"/>
      <c r="AA60" s="444"/>
      <c r="AB60" s="444"/>
      <c r="AC60" s="444"/>
      <c r="AD60" s="965"/>
      <c r="AE60" s="956"/>
      <c r="AF60" s="444"/>
      <c r="AG60" s="965"/>
      <c r="AH60" s="956"/>
      <c r="AI60" s="444"/>
      <c r="AJ60" s="965"/>
      <c r="AK60" s="941"/>
      <c r="AL60" s="941"/>
      <c r="AM60" s="444"/>
      <c r="AN60" s="444"/>
      <c r="AO60" s="965"/>
      <c r="AP60" s="956"/>
      <c r="AQ60" s="444"/>
      <c r="AR60" s="444"/>
      <c r="AS60" s="965"/>
      <c r="AT60" s="956"/>
      <c r="AU60" s="444"/>
      <c r="AV60" s="444"/>
      <c r="AW60" s="965"/>
      <c r="AX60" s="956"/>
      <c r="AY60" s="444"/>
      <c r="AZ60" s="444"/>
      <c r="BA60" s="444"/>
      <c r="BB60" s="444"/>
      <c r="BC60" s="444"/>
      <c r="BD60" s="444"/>
      <c r="BE60" s="441"/>
      <c r="BF60" s="444"/>
      <c r="BG60" s="513"/>
      <c r="BH60" s="513"/>
      <c r="BI60" s="513"/>
      <c r="BJ60" s="513"/>
    </row>
    <row r="61" spans="1:66" x14ac:dyDescent="0.2">
      <c r="A61" s="441"/>
      <c r="B61" s="444"/>
      <c r="C61" s="965"/>
      <c r="D61" s="956"/>
      <c r="E61" s="444"/>
      <c r="F61" s="965"/>
      <c r="G61" s="956"/>
      <c r="H61" s="444"/>
      <c r="I61" s="965"/>
      <c r="J61" s="941"/>
      <c r="K61" s="941"/>
      <c r="L61" s="444"/>
      <c r="M61" s="444"/>
      <c r="N61" s="965"/>
      <c r="O61" s="956"/>
      <c r="P61" s="444"/>
      <c r="Q61" s="444"/>
      <c r="R61" s="444"/>
      <c r="S61" s="965"/>
      <c r="T61" s="956"/>
      <c r="U61" s="444"/>
      <c r="V61" s="444"/>
      <c r="W61" s="444"/>
      <c r="X61" s="444"/>
      <c r="Y61" s="444"/>
      <c r="Z61" s="444"/>
      <c r="AA61" s="444"/>
      <c r="AB61" s="444"/>
      <c r="AC61" s="444"/>
      <c r="AD61" s="965"/>
      <c r="AE61" s="956"/>
      <c r="AF61" s="444"/>
      <c r="AG61" s="965"/>
      <c r="AH61" s="956"/>
      <c r="AI61" s="444"/>
      <c r="AJ61" s="965"/>
      <c r="AK61" s="941"/>
      <c r="AL61" s="941"/>
      <c r="AM61" s="444"/>
      <c r="AN61" s="444"/>
      <c r="AO61" s="965"/>
      <c r="AP61" s="956"/>
      <c r="AQ61" s="444"/>
      <c r="AR61" s="444"/>
      <c r="AS61" s="965"/>
      <c r="AT61" s="956"/>
      <c r="AU61" s="444"/>
      <c r="AV61" s="444"/>
      <c r="AW61" s="965"/>
      <c r="AX61" s="956"/>
      <c r="AY61" s="444"/>
      <c r="AZ61" s="444"/>
      <c r="BA61" s="444"/>
      <c r="BB61" s="444"/>
      <c r="BC61" s="444"/>
      <c r="BD61" s="444"/>
      <c r="BE61" s="441"/>
      <c r="BF61" s="444"/>
      <c r="BG61" s="513"/>
      <c r="BH61" s="513"/>
      <c r="BI61" s="513"/>
      <c r="BJ61" s="513"/>
    </row>
    <row r="62" spans="1:66" x14ac:dyDescent="0.2">
      <c r="A62" s="441"/>
      <c r="B62" s="444"/>
      <c r="C62" s="444"/>
      <c r="D62" s="444"/>
      <c r="E62" s="444"/>
      <c r="F62" s="444"/>
      <c r="G62" s="444"/>
      <c r="H62" s="444"/>
      <c r="I62" s="444"/>
      <c r="J62" s="444"/>
      <c r="K62" s="444"/>
      <c r="L62" s="444"/>
      <c r="M62" s="444"/>
      <c r="N62" s="444"/>
      <c r="O62" s="444"/>
      <c r="P62" s="444"/>
      <c r="Q62" s="444"/>
      <c r="R62" s="444"/>
      <c r="S62" s="444"/>
      <c r="T62" s="444"/>
      <c r="U62" s="444"/>
      <c r="V62" s="444"/>
      <c r="W62" s="444"/>
      <c r="X62" s="444"/>
      <c r="Y62" s="444"/>
      <c r="Z62" s="444"/>
      <c r="AA62" s="444"/>
      <c r="AB62" s="444"/>
      <c r="AC62" s="444"/>
      <c r="AD62" s="444"/>
      <c r="AE62" s="444"/>
      <c r="AF62" s="444"/>
      <c r="AG62" s="444"/>
      <c r="AH62" s="444"/>
      <c r="AI62" s="444"/>
      <c r="AJ62" s="444"/>
      <c r="AK62" s="444"/>
      <c r="AL62" s="444"/>
      <c r="AM62" s="444"/>
      <c r="AN62" s="444"/>
      <c r="AO62" s="444"/>
      <c r="AP62" s="444"/>
      <c r="AQ62" s="444"/>
      <c r="AR62" s="444"/>
      <c r="AS62" s="444"/>
      <c r="AT62" s="444"/>
      <c r="AU62" s="444"/>
      <c r="AV62" s="444"/>
      <c r="AW62" s="444"/>
      <c r="AX62" s="444"/>
      <c r="AY62" s="444"/>
      <c r="AZ62" s="444"/>
      <c r="BA62" s="444"/>
      <c r="BB62" s="444"/>
      <c r="BC62" s="444"/>
      <c r="BD62" s="444"/>
      <c r="BE62" s="441"/>
    </row>
    <row r="73" spans="58:65" x14ac:dyDescent="0.2">
      <c r="BF73" s="514"/>
      <c r="BG73" s="514"/>
      <c r="BH73" s="514"/>
      <c r="BI73" s="514"/>
      <c r="BJ73" s="514"/>
      <c r="BK73" s="514"/>
      <c r="BL73" s="514"/>
      <c r="BM73" s="514"/>
    </row>
    <row r="74" spans="58:65" x14ac:dyDescent="0.2">
      <c r="BF74" s="441"/>
      <c r="BG74" s="441"/>
      <c r="BH74" s="441"/>
      <c r="BI74" s="441"/>
      <c r="BJ74" s="441"/>
      <c r="BK74" s="441"/>
      <c r="BL74" s="441"/>
      <c r="BM74" s="441"/>
    </row>
    <row r="75" spans="58:65" x14ac:dyDescent="0.2">
      <c r="BF75" s="441"/>
      <c r="BG75" s="441"/>
      <c r="BH75" s="441"/>
      <c r="BI75" s="441"/>
      <c r="BJ75" s="441"/>
      <c r="BK75" s="441"/>
      <c r="BL75" s="441"/>
      <c r="BM75" s="441"/>
    </row>
    <row r="76" spans="58:65" x14ac:dyDescent="0.2">
      <c r="BF76" s="441"/>
      <c r="BG76" s="441"/>
      <c r="BH76" s="441"/>
      <c r="BI76" s="441"/>
      <c r="BJ76" s="441"/>
      <c r="BK76" s="441"/>
      <c r="BL76" s="441"/>
      <c r="BM76" s="441"/>
    </row>
    <row r="79" spans="58:65" x14ac:dyDescent="0.2">
      <c r="BF79" s="514"/>
      <c r="BG79" s="514"/>
      <c r="BH79" s="514"/>
      <c r="BI79" s="514"/>
      <c r="BJ79" s="514"/>
      <c r="BK79" s="514"/>
      <c r="BL79" s="514"/>
      <c r="BM79" s="514"/>
    </row>
    <row r="80" spans="58:65" x14ac:dyDescent="0.2">
      <c r="BF80" s="441"/>
      <c r="BG80" s="441"/>
      <c r="BH80" s="441"/>
      <c r="BI80" s="441"/>
      <c r="BJ80" s="441"/>
      <c r="BK80" s="441"/>
      <c r="BL80" s="441"/>
      <c r="BM80" s="441"/>
    </row>
    <row r="81" spans="58:65" x14ac:dyDescent="0.2">
      <c r="BF81" s="441"/>
      <c r="BG81" s="441"/>
      <c r="BH81" s="441"/>
      <c r="BI81" s="441"/>
      <c r="BJ81" s="441"/>
      <c r="BK81" s="441"/>
      <c r="BL81" s="441"/>
      <c r="BM81" s="441"/>
    </row>
    <row r="82" spans="58:65" x14ac:dyDescent="0.2">
      <c r="BF82" s="441"/>
      <c r="BG82" s="441"/>
      <c r="BH82" s="441"/>
      <c r="BI82" s="441"/>
      <c r="BJ82" s="441"/>
      <c r="BK82" s="441"/>
      <c r="BL82" s="441"/>
      <c r="BM82" s="441"/>
    </row>
  </sheetData>
  <mergeCells count="299">
    <mergeCell ref="AG61:AH61"/>
    <mergeCell ref="AJ61:AL61"/>
    <mergeCell ref="AO61:AP61"/>
    <mergeCell ref="AS61:AT61"/>
    <mergeCell ref="AW61:AX61"/>
    <mergeCell ref="C61:D61"/>
    <mergeCell ref="F61:G61"/>
    <mergeCell ref="I61:K61"/>
    <mergeCell ref="N61:O61"/>
    <mergeCell ref="S61:T61"/>
    <mergeCell ref="AD61:AE61"/>
    <mergeCell ref="AW60:AX60"/>
    <mergeCell ref="AG59:AH59"/>
    <mergeCell ref="AJ59:AL59"/>
    <mergeCell ref="AO59:AP59"/>
    <mergeCell ref="AS59:AT59"/>
    <mergeCell ref="AW59:AX59"/>
    <mergeCell ref="AD60:AE60"/>
    <mergeCell ref="AG60:AH60"/>
    <mergeCell ref="AJ60:AL60"/>
    <mergeCell ref="AO60:AP60"/>
    <mergeCell ref="AS60:AT60"/>
    <mergeCell ref="C60:D60"/>
    <mergeCell ref="F60:G60"/>
    <mergeCell ref="I60:K60"/>
    <mergeCell ref="N60:O60"/>
    <mergeCell ref="S60:T60"/>
    <mergeCell ref="C59:D59"/>
    <mergeCell ref="F59:G59"/>
    <mergeCell ref="I59:K59"/>
    <mergeCell ref="N59:O59"/>
    <mergeCell ref="S59:T59"/>
    <mergeCell ref="AW58:AX58"/>
    <mergeCell ref="AG57:AH57"/>
    <mergeCell ref="AJ57:AL57"/>
    <mergeCell ref="AO57:AP57"/>
    <mergeCell ref="AS57:AT57"/>
    <mergeCell ref="AW57:AX57"/>
    <mergeCell ref="AD59:AE59"/>
    <mergeCell ref="AD58:AE58"/>
    <mergeCell ref="AG58:AH58"/>
    <mergeCell ref="AJ58:AL58"/>
    <mergeCell ref="AO58:AP58"/>
    <mergeCell ref="AS58:AT58"/>
    <mergeCell ref="M54:O54"/>
    <mergeCell ref="T54:U54"/>
    <mergeCell ref="AA54:AB54"/>
    <mergeCell ref="AH54:AI54"/>
    <mergeCell ref="AO54:AP54"/>
    <mergeCell ref="AT54:AU54"/>
    <mergeCell ref="C58:D58"/>
    <mergeCell ref="F58:G58"/>
    <mergeCell ref="I58:K58"/>
    <mergeCell ref="N58:O58"/>
    <mergeCell ref="S58:T58"/>
    <mergeCell ref="C57:D57"/>
    <mergeCell ref="F57:G57"/>
    <mergeCell ref="I57:K57"/>
    <mergeCell ref="N57:O57"/>
    <mergeCell ref="S57:T57"/>
    <mergeCell ref="BK50:BK51"/>
    <mergeCell ref="BL50:BL51"/>
    <mergeCell ref="BM50:BM51"/>
    <mergeCell ref="BE50:BE51"/>
    <mergeCell ref="BF50:BF51"/>
    <mergeCell ref="BG50:BG51"/>
    <mergeCell ref="BH50:BH51"/>
    <mergeCell ref="AD57:AE57"/>
    <mergeCell ref="AN52:AQ53"/>
    <mergeCell ref="AS52:AV53"/>
    <mergeCell ref="AX52:BC53"/>
    <mergeCell ref="AE52:AL53"/>
    <mergeCell ref="AS50:AS51"/>
    <mergeCell ref="AR50:AR51"/>
    <mergeCell ref="AM50:AM51"/>
    <mergeCell ref="AN50:AN51"/>
    <mergeCell ref="AO50:AO51"/>
    <mergeCell ref="AZ54:BA54"/>
    <mergeCell ref="BI50:BI51"/>
    <mergeCell ref="BJ50:BJ51"/>
    <mergeCell ref="AL50:AL51"/>
    <mergeCell ref="AT50:AT51"/>
    <mergeCell ref="AP50:AP51"/>
    <mergeCell ref="AQ50:AQ51"/>
    <mergeCell ref="B50:B51"/>
    <mergeCell ref="P50:P51"/>
    <mergeCell ref="S50:S51"/>
    <mergeCell ref="U50:U51"/>
    <mergeCell ref="V50:V51"/>
    <mergeCell ref="F52:J53"/>
    <mergeCell ref="K52:Q53"/>
    <mergeCell ref="R52:X53"/>
    <mergeCell ref="Y52:AD53"/>
    <mergeCell ref="BK46:BK47"/>
    <mergeCell ref="BL46:BL47"/>
    <mergeCell ref="BM46:BM47"/>
    <mergeCell ref="B48:B49"/>
    <mergeCell ref="R48:R49"/>
    <mergeCell ref="S48:S49"/>
    <mergeCell ref="U48:U49"/>
    <mergeCell ref="V48:V49"/>
    <mergeCell ref="BI48:BI49"/>
    <mergeCell ref="BJ48:BJ49"/>
    <mergeCell ref="AX48:AX49"/>
    <mergeCell ref="AY48:AY49"/>
    <mergeCell ref="AZ48:AZ49"/>
    <mergeCell ref="BA48:BA49"/>
    <mergeCell ref="BB48:BB49"/>
    <mergeCell ref="BC48:BC49"/>
    <mergeCell ref="BK48:BK49"/>
    <mergeCell ref="BL48:BL49"/>
    <mergeCell ref="BM48:BM49"/>
    <mergeCell ref="BI46:BI47"/>
    <mergeCell ref="BJ46:BJ47"/>
    <mergeCell ref="AX46:AX47"/>
    <mergeCell ref="AY46:AY47"/>
    <mergeCell ref="AZ46:AZ47"/>
    <mergeCell ref="BA46:BA47"/>
    <mergeCell ref="BB46:BB47"/>
    <mergeCell ref="BC46:BC47"/>
    <mergeCell ref="AO48:AO49"/>
    <mergeCell ref="AP48:AP49"/>
    <mergeCell ref="BE46:BE47"/>
    <mergeCell ref="BF46:BF47"/>
    <mergeCell ref="BG46:BG47"/>
    <mergeCell ref="BH46:BH47"/>
    <mergeCell ref="AP46:AP47"/>
    <mergeCell ref="AQ46:AQ47"/>
    <mergeCell ref="AR46:AR47"/>
    <mergeCell ref="AS46:AS47"/>
    <mergeCell ref="AV48:AV49"/>
    <mergeCell ref="AW48:AW49"/>
    <mergeCell ref="BE48:BE49"/>
    <mergeCell ref="BF48:BF49"/>
    <mergeCell ref="BG48:BG49"/>
    <mergeCell ref="BH48:BH49"/>
    <mergeCell ref="AQ48:AQ49"/>
    <mergeCell ref="AR48:AR49"/>
    <mergeCell ref="AS48:AS49"/>
    <mergeCell ref="AU48:AU49"/>
    <mergeCell ref="AY44:AY45"/>
    <mergeCell ref="AZ44:AZ45"/>
    <mergeCell ref="BA44:BA45"/>
    <mergeCell ref="AY41:AY42"/>
    <mergeCell ref="AZ41:AZ43"/>
    <mergeCell ref="BA41:BA43"/>
    <mergeCell ref="BM44:BM45"/>
    <mergeCell ref="B46:B47"/>
    <mergeCell ref="U46:U47"/>
    <mergeCell ref="V46:V47"/>
    <mergeCell ref="AN46:AN47"/>
    <mergeCell ref="AO46:AO47"/>
    <mergeCell ref="BB44:BB45"/>
    <mergeCell ref="BC44:BC45"/>
    <mergeCell ref="BE44:BE45"/>
    <mergeCell ref="BF44:BF45"/>
    <mergeCell ref="AV46:AV47"/>
    <mergeCell ref="AW46:AW47"/>
    <mergeCell ref="BI44:BI45"/>
    <mergeCell ref="BJ44:BJ45"/>
    <mergeCell ref="BK44:BK45"/>
    <mergeCell ref="BL44:BL45"/>
    <mergeCell ref="BG44:BG45"/>
    <mergeCell ref="BH44:BH45"/>
    <mergeCell ref="B44:B45"/>
    <mergeCell ref="U44:U45"/>
    <mergeCell ref="V44:V45"/>
    <mergeCell ref="AS44:AS45"/>
    <mergeCell ref="AU44:AU45"/>
    <mergeCell ref="AS41:AS43"/>
    <mergeCell ref="AT41:AT43"/>
    <mergeCell ref="AU41:AU42"/>
    <mergeCell ref="AX44:AX45"/>
    <mergeCell ref="AV44:AV45"/>
    <mergeCell ref="AW44:AW45"/>
    <mergeCell ref="AH41:AH42"/>
    <mergeCell ref="AI41:AI43"/>
    <mergeCell ref="AJ41:AJ43"/>
    <mergeCell ref="AK41:AK43"/>
    <mergeCell ref="AL41:AL42"/>
    <mergeCell ref="AV41:AV43"/>
    <mergeCell ref="AW41:AW43"/>
    <mergeCell ref="AX41:AX43"/>
    <mergeCell ref="AM41:AM43"/>
    <mergeCell ref="AN41:AN43"/>
    <mergeCell ref="AO41:AO43"/>
    <mergeCell ref="AP41:AP43"/>
    <mergeCell ref="AQ41:AQ43"/>
    <mergeCell ref="AR41:AR43"/>
    <mergeCell ref="Y41:Y42"/>
    <mergeCell ref="Z41:Z43"/>
    <mergeCell ref="AA41:AA43"/>
    <mergeCell ref="AB41:AB43"/>
    <mergeCell ref="AC41:AC42"/>
    <mergeCell ref="AD41:AD43"/>
    <mergeCell ref="AE41:AE43"/>
    <mergeCell ref="AF41:AF43"/>
    <mergeCell ref="AG41:AG43"/>
    <mergeCell ref="AW39:AW40"/>
    <mergeCell ref="AX39:AX40"/>
    <mergeCell ref="C41:C43"/>
    <mergeCell ref="D41:D43"/>
    <mergeCell ref="E41:E43"/>
    <mergeCell ref="F41:F43"/>
    <mergeCell ref="G41:G42"/>
    <mergeCell ref="H41:H43"/>
    <mergeCell ref="I41:I43"/>
    <mergeCell ref="J41:J43"/>
    <mergeCell ref="K41:K42"/>
    <mergeCell ref="L41:L43"/>
    <mergeCell ref="M41:M43"/>
    <mergeCell ref="N41:N43"/>
    <mergeCell ref="O41:O43"/>
    <mergeCell ref="P41:P43"/>
    <mergeCell ref="Q41:Q43"/>
    <mergeCell ref="R41:R43"/>
    <mergeCell ref="S41:S43"/>
    <mergeCell ref="T41:T43"/>
    <mergeCell ref="U41:U42"/>
    <mergeCell ref="V41:V43"/>
    <mergeCell ref="W41:W43"/>
    <mergeCell ref="X41:X43"/>
    <mergeCell ref="AM39:AM40"/>
    <mergeCell ref="AN39:AN40"/>
    <mergeCell ref="AO39:AO40"/>
    <mergeCell ref="AP39:AP40"/>
    <mergeCell ref="AQ39:AQ40"/>
    <mergeCell ref="AR39:AR40"/>
    <mergeCell ref="AS39:AS40"/>
    <mergeCell ref="AT39:AT40"/>
    <mergeCell ref="AV39:AV40"/>
    <mergeCell ref="BK38:BK43"/>
    <mergeCell ref="BL38:BL43"/>
    <mergeCell ref="BM38:BM43"/>
    <mergeCell ref="C39:C40"/>
    <mergeCell ref="D39:D40"/>
    <mergeCell ref="E39:E40"/>
    <mergeCell ref="F39:F40"/>
    <mergeCell ref="H39:H40"/>
    <mergeCell ref="I39:I40"/>
    <mergeCell ref="S39:S40"/>
    <mergeCell ref="T39:T40"/>
    <mergeCell ref="V39:V40"/>
    <mergeCell ref="W39:W40"/>
    <mergeCell ref="X39:X40"/>
    <mergeCell ref="Z39:Z40"/>
    <mergeCell ref="AA39:AA40"/>
    <mergeCell ref="AB39:AB40"/>
    <mergeCell ref="AD39:AD40"/>
    <mergeCell ref="AE39:AE40"/>
    <mergeCell ref="AF39:AF40"/>
    <mergeCell ref="AG39:AG40"/>
    <mergeCell ref="AI39:AI40"/>
    <mergeCell ref="AJ39:AJ40"/>
    <mergeCell ref="AK39:AK40"/>
    <mergeCell ref="BG38:BG43"/>
    <mergeCell ref="BH38:BH43"/>
    <mergeCell ref="BI38:BI43"/>
    <mergeCell ref="AZ39:AZ40"/>
    <mergeCell ref="BA39:BA40"/>
    <mergeCell ref="BB39:BB40"/>
    <mergeCell ref="BC39:BC40"/>
    <mergeCell ref="BB41:BB43"/>
    <mergeCell ref="BJ38:BJ43"/>
    <mergeCell ref="BC41:BC43"/>
    <mergeCell ref="BD36:BM37"/>
    <mergeCell ref="B38:B43"/>
    <mergeCell ref="C38:F38"/>
    <mergeCell ref="H38:J38"/>
    <mergeCell ref="L38:O38"/>
    <mergeCell ref="P38:T38"/>
    <mergeCell ref="V38:X38"/>
    <mergeCell ref="J39:J40"/>
    <mergeCell ref="L39:L40"/>
    <mergeCell ref="M39:M40"/>
    <mergeCell ref="N39:N40"/>
    <mergeCell ref="Z38:AB38"/>
    <mergeCell ref="O39:O40"/>
    <mergeCell ref="P39:P40"/>
    <mergeCell ref="Q39:Q40"/>
    <mergeCell ref="R39:R40"/>
    <mergeCell ref="AD38:AG38"/>
    <mergeCell ref="AI38:AK38"/>
    <mergeCell ref="AM38:AP38"/>
    <mergeCell ref="AQ38:AT38"/>
    <mergeCell ref="AV38:AX38"/>
    <mergeCell ref="AZ38:BC38"/>
    <mergeCell ref="BE38:BE43"/>
    <mergeCell ref="BF38:BF43"/>
    <mergeCell ref="S1:AW1"/>
    <mergeCell ref="Q2:AZ2"/>
    <mergeCell ref="S3:AV3"/>
    <mergeCell ref="AC16:AR16"/>
    <mergeCell ref="L17:BF17"/>
    <mergeCell ref="Q18:BA18"/>
    <mergeCell ref="AK21:AS21"/>
    <mergeCell ref="AU21:AY21"/>
    <mergeCell ref="AM22:AS22"/>
    <mergeCell ref="AU22:BE22"/>
  </mergeCells>
  <phoneticPr fontId="6" type="noConversion"/>
  <pageMargins left="0.25" right="0.25" top="0.75" bottom="0.75" header="0.3" footer="0.3"/>
  <pageSetup paperSize="9" scale="87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BC30"/>
  <sheetViews>
    <sheetView topLeftCell="A7" zoomScaleNormal="100" zoomScaleSheetLayoutView="120" workbookViewId="0">
      <selection activeCell="AB31" sqref="AB31"/>
    </sheetView>
  </sheetViews>
  <sheetFormatPr defaultColWidth="9.140625" defaultRowHeight="12.75" x14ac:dyDescent="0.2"/>
  <cols>
    <col min="1" max="1" width="3.140625" customWidth="1"/>
    <col min="2" max="2" width="6.140625" customWidth="1"/>
    <col min="3" max="3" width="2" customWidth="1"/>
    <col min="4" max="4" width="2.140625" customWidth="1"/>
    <col min="5" max="5" width="2.28515625" customWidth="1"/>
    <col min="6" max="6" width="2.140625" customWidth="1"/>
    <col min="7" max="7" width="3.140625" customWidth="1"/>
    <col min="8" max="9" width="2.7109375" customWidth="1"/>
    <col min="10" max="11" width="2.5703125" customWidth="1"/>
    <col min="12" max="12" width="2.140625" customWidth="1"/>
    <col min="13" max="13" width="2.28515625" customWidth="1"/>
    <col min="14" max="14" width="2.140625" customWidth="1"/>
    <col min="15" max="15" width="2.42578125" customWidth="1"/>
    <col min="16" max="19" width="2.140625" customWidth="1"/>
    <col min="20" max="33" width="2.42578125" customWidth="1"/>
    <col min="34" max="34" width="2.140625" customWidth="1"/>
    <col min="35" max="55" width="2.42578125" customWidth="1"/>
  </cols>
  <sheetData>
    <row r="1" spans="2:55" ht="6.75" customHeight="1" x14ac:dyDescent="0.2">
      <c r="BB1" s="6"/>
      <c r="BC1" s="6"/>
    </row>
    <row r="2" spans="2:55" ht="15" customHeight="1" x14ac:dyDescent="0.2">
      <c r="B2" s="981" t="s">
        <v>161</v>
      </c>
      <c r="C2" s="981"/>
      <c r="D2" s="981"/>
      <c r="E2" s="981"/>
      <c r="F2" s="981"/>
      <c r="G2" s="981"/>
      <c r="H2" s="981"/>
      <c r="I2" s="981"/>
      <c r="J2" s="981"/>
      <c r="K2" s="981"/>
      <c r="L2" s="981"/>
      <c r="M2" s="981"/>
      <c r="N2" s="981"/>
      <c r="O2" s="981"/>
      <c r="P2" s="981"/>
      <c r="Q2" s="981"/>
      <c r="R2" s="981"/>
      <c r="S2" s="981"/>
      <c r="T2" s="981"/>
      <c r="U2" s="981"/>
      <c r="V2" s="981"/>
      <c r="W2" s="981"/>
      <c r="X2" s="981"/>
      <c r="Y2" s="981"/>
      <c r="Z2" s="981"/>
      <c r="AA2" s="981"/>
      <c r="AB2" s="981"/>
      <c r="AC2" s="981"/>
      <c r="AD2" s="981"/>
      <c r="AE2" s="981"/>
      <c r="AF2" s="981"/>
      <c r="AG2" s="981"/>
      <c r="AH2" s="981"/>
      <c r="AI2" s="981"/>
      <c r="AJ2" s="981"/>
      <c r="AK2" s="981"/>
      <c r="AL2" s="981"/>
      <c r="AM2" s="981"/>
      <c r="AN2" s="981"/>
      <c r="AO2" s="981"/>
      <c r="AP2" s="981"/>
      <c r="AQ2" s="981"/>
      <c r="AR2" s="981"/>
      <c r="AS2" s="981"/>
      <c r="AT2" s="981"/>
      <c r="AU2" s="981"/>
      <c r="AV2" s="981"/>
      <c r="AW2" s="981"/>
      <c r="AX2" s="981"/>
      <c r="AY2" s="981"/>
      <c r="AZ2" s="981"/>
      <c r="BA2" s="981"/>
      <c r="BB2" s="981"/>
      <c r="BC2" s="33"/>
    </row>
    <row r="3" spans="2:55" ht="21" customHeight="1" thickBot="1" x14ac:dyDescent="0.25">
      <c r="W3" s="968" t="s">
        <v>436</v>
      </c>
      <c r="X3" s="968"/>
      <c r="Y3" s="968"/>
      <c r="Z3" s="968"/>
      <c r="AA3" s="968"/>
      <c r="AB3" s="968"/>
      <c r="AC3" s="907"/>
      <c r="AD3" s="907"/>
    </row>
    <row r="4" spans="2:55" ht="44.25" customHeight="1" thickBot="1" x14ac:dyDescent="0.25">
      <c r="B4" s="882" t="s">
        <v>398</v>
      </c>
      <c r="C4" s="978" t="s">
        <v>34</v>
      </c>
      <c r="D4" s="979"/>
      <c r="E4" s="979"/>
      <c r="F4" s="979"/>
      <c r="G4" s="980" t="s">
        <v>399</v>
      </c>
      <c r="H4" s="979" t="s">
        <v>35</v>
      </c>
      <c r="I4" s="979"/>
      <c r="J4" s="979"/>
      <c r="K4" s="980" t="s">
        <v>400</v>
      </c>
      <c r="L4" s="979" t="s">
        <v>36</v>
      </c>
      <c r="M4" s="979"/>
      <c r="N4" s="979"/>
      <c r="O4" s="979"/>
      <c r="P4" s="979" t="s">
        <v>37</v>
      </c>
      <c r="Q4" s="979"/>
      <c r="R4" s="979"/>
      <c r="S4" s="979"/>
      <c r="T4" s="980" t="s">
        <v>401</v>
      </c>
      <c r="U4" s="979" t="s">
        <v>38</v>
      </c>
      <c r="V4" s="979"/>
      <c r="W4" s="979"/>
      <c r="X4" s="979"/>
      <c r="Y4" s="974" t="s">
        <v>39</v>
      </c>
      <c r="Z4" s="974"/>
      <c r="AA4" s="974"/>
      <c r="AB4" s="974"/>
      <c r="AC4" s="979" t="s">
        <v>40</v>
      </c>
      <c r="AD4" s="979"/>
      <c r="AE4" s="979"/>
      <c r="AF4" s="979"/>
      <c r="AG4" s="972" t="s">
        <v>402</v>
      </c>
      <c r="AH4" s="969" t="s">
        <v>41</v>
      </c>
      <c r="AI4" s="970"/>
      <c r="AJ4" s="971"/>
      <c r="AK4" s="972" t="s">
        <v>403</v>
      </c>
      <c r="AL4" s="974" t="s">
        <v>42</v>
      </c>
      <c r="AM4" s="974"/>
      <c r="AN4" s="974"/>
      <c r="AO4" s="974"/>
      <c r="AP4" s="975" t="s">
        <v>43</v>
      </c>
      <c r="AQ4" s="976"/>
      <c r="AR4" s="976"/>
      <c r="AS4" s="977"/>
      <c r="AT4" s="972" t="s">
        <v>404</v>
      </c>
      <c r="AU4" s="969" t="s">
        <v>44</v>
      </c>
      <c r="AV4" s="970"/>
      <c r="AW4" s="971"/>
      <c r="AX4" s="972" t="s">
        <v>405</v>
      </c>
      <c r="AY4" s="969" t="s">
        <v>45</v>
      </c>
      <c r="AZ4" s="970"/>
      <c r="BA4" s="970"/>
      <c r="BB4" s="971"/>
      <c r="BC4" s="966" t="s">
        <v>406</v>
      </c>
    </row>
    <row r="5" spans="2:55" ht="24.75" customHeight="1" x14ac:dyDescent="0.2">
      <c r="B5" s="883" t="s">
        <v>407</v>
      </c>
      <c r="C5" s="884" t="s">
        <v>408</v>
      </c>
      <c r="D5" s="885" t="s">
        <v>409</v>
      </c>
      <c r="E5" s="885" t="s">
        <v>410</v>
      </c>
      <c r="F5" s="886" t="s">
        <v>411</v>
      </c>
      <c r="G5" s="980"/>
      <c r="H5" s="887" t="s">
        <v>412</v>
      </c>
      <c r="I5" s="885" t="s">
        <v>154</v>
      </c>
      <c r="J5" s="886" t="s">
        <v>413</v>
      </c>
      <c r="K5" s="980"/>
      <c r="L5" s="887" t="s">
        <v>414</v>
      </c>
      <c r="M5" s="885" t="s">
        <v>415</v>
      </c>
      <c r="N5" s="885" t="s">
        <v>416</v>
      </c>
      <c r="O5" s="886" t="s">
        <v>417</v>
      </c>
      <c r="P5" s="887" t="s">
        <v>418</v>
      </c>
      <c r="Q5" s="885" t="s">
        <v>419</v>
      </c>
      <c r="R5" s="885" t="s">
        <v>410</v>
      </c>
      <c r="S5" s="886" t="s">
        <v>411</v>
      </c>
      <c r="T5" s="980"/>
      <c r="U5" s="888" t="s">
        <v>225</v>
      </c>
      <c r="V5" s="885" t="s">
        <v>156</v>
      </c>
      <c r="W5" s="885" t="s">
        <v>157</v>
      </c>
      <c r="X5" s="886" t="s">
        <v>420</v>
      </c>
      <c r="Y5" s="884" t="s">
        <v>421</v>
      </c>
      <c r="Z5" s="885" t="s">
        <v>217</v>
      </c>
      <c r="AA5" s="885" t="s">
        <v>422</v>
      </c>
      <c r="AB5" s="889" t="s">
        <v>423</v>
      </c>
      <c r="AC5" s="890" t="s">
        <v>424</v>
      </c>
      <c r="AD5" s="885" t="s">
        <v>217</v>
      </c>
      <c r="AE5" s="885" t="s">
        <v>422</v>
      </c>
      <c r="AF5" s="886" t="s">
        <v>425</v>
      </c>
      <c r="AG5" s="973"/>
      <c r="AH5" s="430" t="s">
        <v>153</v>
      </c>
      <c r="AI5" s="31" t="s">
        <v>154</v>
      </c>
      <c r="AJ5" s="431" t="s">
        <v>426</v>
      </c>
      <c r="AK5" s="973"/>
      <c r="AL5" s="884" t="s">
        <v>427</v>
      </c>
      <c r="AM5" s="885" t="s">
        <v>428</v>
      </c>
      <c r="AN5" s="885" t="s">
        <v>429</v>
      </c>
      <c r="AO5" s="889" t="s">
        <v>220</v>
      </c>
      <c r="AP5" s="891" t="s">
        <v>430</v>
      </c>
      <c r="AQ5" s="885" t="s">
        <v>409</v>
      </c>
      <c r="AR5" s="885" t="s">
        <v>431</v>
      </c>
      <c r="AS5" s="892" t="s">
        <v>432</v>
      </c>
      <c r="AT5" s="973"/>
      <c r="AU5" s="430" t="s">
        <v>153</v>
      </c>
      <c r="AV5" s="31" t="s">
        <v>154</v>
      </c>
      <c r="AW5" s="431" t="s">
        <v>155</v>
      </c>
      <c r="AX5" s="973"/>
      <c r="AY5" s="430" t="s">
        <v>433</v>
      </c>
      <c r="AZ5" s="31" t="s">
        <v>213</v>
      </c>
      <c r="BA5" s="31" t="s">
        <v>416</v>
      </c>
      <c r="BB5" s="431" t="s">
        <v>434</v>
      </c>
      <c r="BC5" s="967"/>
    </row>
    <row r="6" spans="2:55" ht="13.5" thickBot="1" x14ac:dyDescent="0.25">
      <c r="B6" s="893" t="s">
        <v>435</v>
      </c>
      <c r="C6" s="894">
        <v>1</v>
      </c>
      <c r="D6" s="895">
        <v>2</v>
      </c>
      <c r="E6" s="895">
        <v>3</v>
      </c>
      <c r="F6" s="896">
        <v>4</v>
      </c>
      <c r="G6" s="897">
        <v>5</v>
      </c>
      <c r="H6" s="898">
        <v>6</v>
      </c>
      <c r="I6" s="895">
        <v>7</v>
      </c>
      <c r="J6" s="896">
        <v>8</v>
      </c>
      <c r="K6" s="897">
        <v>9</v>
      </c>
      <c r="L6" s="898">
        <v>10</v>
      </c>
      <c r="M6" s="895">
        <v>11</v>
      </c>
      <c r="N6" s="895">
        <v>12</v>
      </c>
      <c r="O6" s="896">
        <v>13</v>
      </c>
      <c r="P6" s="898">
        <v>14</v>
      </c>
      <c r="Q6" s="895">
        <v>15</v>
      </c>
      <c r="R6" s="895">
        <v>16</v>
      </c>
      <c r="S6" s="896">
        <v>17</v>
      </c>
      <c r="T6" s="897">
        <v>18</v>
      </c>
      <c r="U6" s="898">
        <v>19</v>
      </c>
      <c r="V6" s="895">
        <v>20</v>
      </c>
      <c r="W6" s="895">
        <v>21</v>
      </c>
      <c r="X6" s="896">
        <v>22</v>
      </c>
      <c r="Y6" s="894">
        <v>23</v>
      </c>
      <c r="Z6" s="895">
        <v>24</v>
      </c>
      <c r="AA6" s="895">
        <v>25</v>
      </c>
      <c r="AB6" s="899">
        <v>26</v>
      </c>
      <c r="AC6" s="898">
        <v>27</v>
      </c>
      <c r="AD6" s="895">
        <v>28</v>
      </c>
      <c r="AE6" s="895">
        <v>29</v>
      </c>
      <c r="AF6" s="896">
        <v>30</v>
      </c>
      <c r="AG6" s="900">
        <v>31</v>
      </c>
      <c r="AH6" s="901">
        <v>32</v>
      </c>
      <c r="AI6" s="902">
        <v>33</v>
      </c>
      <c r="AJ6" s="903">
        <v>34</v>
      </c>
      <c r="AK6" s="900">
        <v>35</v>
      </c>
      <c r="AL6" s="894">
        <v>36</v>
      </c>
      <c r="AM6" s="895">
        <v>37</v>
      </c>
      <c r="AN6" s="895">
        <v>38</v>
      </c>
      <c r="AO6" s="899">
        <v>39</v>
      </c>
      <c r="AP6" s="904">
        <v>40</v>
      </c>
      <c r="AQ6" s="895">
        <v>41</v>
      </c>
      <c r="AR6" s="895">
        <v>42</v>
      </c>
      <c r="AS6" s="905">
        <v>43</v>
      </c>
      <c r="AT6" s="900">
        <v>44</v>
      </c>
      <c r="AU6" s="901">
        <v>45</v>
      </c>
      <c r="AV6" s="902">
        <v>46</v>
      </c>
      <c r="AW6" s="903">
        <v>47</v>
      </c>
      <c r="AX6" s="900">
        <v>48</v>
      </c>
      <c r="AY6" s="901">
        <v>49</v>
      </c>
      <c r="AZ6" s="902">
        <v>50</v>
      </c>
      <c r="BA6" s="902">
        <v>51</v>
      </c>
      <c r="BB6" s="903">
        <v>52</v>
      </c>
      <c r="BC6" s="906"/>
    </row>
    <row r="7" spans="2:55" x14ac:dyDescent="0.2">
      <c r="B7" s="435" t="s">
        <v>236</v>
      </c>
      <c r="C7" s="430"/>
      <c r="D7" s="31"/>
      <c r="E7" s="31"/>
      <c r="F7" s="431"/>
      <c r="G7" s="428"/>
      <c r="H7" s="430"/>
      <c r="I7" s="31"/>
      <c r="J7" s="431"/>
      <c r="K7" s="428"/>
      <c r="L7" s="430"/>
      <c r="M7" s="31"/>
      <c r="N7" s="31"/>
      <c r="O7" s="431"/>
      <c r="P7" s="430"/>
      <c r="Q7" s="31"/>
      <c r="R7" s="31"/>
      <c r="S7" s="431" t="s">
        <v>226</v>
      </c>
      <c r="T7" s="428" t="s">
        <v>143</v>
      </c>
      <c r="U7" s="430" t="s">
        <v>143</v>
      </c>
      <c r="V7" s="31"/>
      <c r="W7" s="31"/>
      <c r="X7" s="431"/>
      <c r="Y7" s="430"/>
      <c r="Z7" s="31"/>
      <c r="AA7" s="31"/>
      <c r="AB7" s="431"/>
      <c r="AC7" s="430"/>
      <c r="AD7" s="31"/>
      <c r="AE7" s="31"/>
      <c r="AF7" s="431"/>
      <c r="AG7" s="438"/>
      <c r="AH7" s="430"/>
      <c r="AI7" s="31"/>
      <c r="AJ7" s="431"/>
      <c r="AK7" s="428"/>
      <c r="AL7" s="430"/>
      <c r="AM7" s="31"/>
      <c r="AN7" s="31"/>
      <c r="AO7" s="431"/>
      <c r="AP7" s="519"/>
      <c r="AQ7" s="31"/>
      <c r="AR7" s="31"/>
      <c r="AS7" s="31" t="s">
        <v>226</v>
      </c>
      <c r="AT7" s="428" t="s">
        <v>143</v>
      </c>
      <c r="AU7" s="430" t="s">
        <v>143</v>
      </c>
      <c r="AV7" s="31" t="s">
        <v>143</v>
      </c>
      <c r="AW7" s="437" t="s">
        <v>143</v>
      </c>
      <c r="AX7" s="428" t="s">
        <v>143</v>
      </c>
      <c r="AY7" s="430" t="s">
        <v>143</v>
      </c>
      <c r="AZ7" s="31" t="s">
        <v>143</v>
      </c>
      <c r="BA7" s="31" t="s">
        <v>143</v>
      </c>
      <c r="BB7" s="437" t="s">
        <v>143</v>
      </c>
      <c r="BC7" s="437"/>
    </row>
    <row r="8" spans="2:55" ht="13.5" customHeight="1" x14ac:dyDescent="0.2">
      <c r="B8" s="690"/>
      <c r="C8" s="690"/>
      <c r="D8" s="690"/>
      <c r="E8" s="690"/>
      <c r="F8" s="690"/>
      <c r="G8" s="690"/>
      <c r="H8" s="690"/>
      <c r="I8" s="690"/>
      <c r="J8" s="690"/>
      <c r="K8" s="690"/>
      <c r="L8" s="690"/>
      <c r="M8" s="690"/>
      <c r="N8" s="690"/>
      <c r="O8" s="690"/>
      <c r="P8" s="690"/>
      <c r="Q8" s="690"/>
      <c r="R8" s="690"/>
      <c r="S8" s="690"/>
      <c r="T8" s="690"/>
      <c r="U8" s="690"/>
      <c r="V8" s="690"/>
      <c r="W8" s="690"/>
      <c r="X8" s="690"/>
      <c r="Y8" s="690"/>
      <c r="Z8" s="690"/>
      <c r="AA8" s="690"/>
      <c r="AB8" s="690"/>
      <c r="AC8" s="690"/>
      <c r="AD8" s="690"/>
      <c r="AE8" s="690"/>
      <c r="AF8" s="690"/>
      <c r="AG8" s="690"/>
      <c r="AH8" s="690"/>
      <c r="AI8" s="690"/>
      <c r="AJ8" s="690"/>
      <c r="AK8" s="690"/>
      <c r="AL8" s="690"/>
      <c r="AM8" s="690"/>
      <c r="AN8" s="690"/>
      <c r="AO8" s="690"/>
      <c r="AP8" s="690"/>
      <c r="AQ8" s="690"/>
      <c r="AR8" s="690"/>
      <c r="AS8" s="690"/>
      <c r="AT8" s="690"/>
      <c r="AU8" s="690"/>
      <c r="AV8" s="690"/>
      <c r="AW8" s="690"/>
      <c r="AX8" s="690"/>
      <c r="AY8" s="690"/>
      <c r="AZ8" s="690"/>
      <c r="BA8" s="690"/>
      <c r="BB8" s="690"/>
      <c r="BC8" s="690"/>
    </row>
    <row r="9" spans="2:55" ht="13.5" thickBot="1" x14ac:dyDescent="0.25">
      <c r="W9" s="968" t="s">
        <v>437</v>
      </c>
      <c r="X9" s="968"/>
      <c r="Y9" s="968"/>
      <c r="Z9" s="968"/>
      <c r="AA9" s="968"/>
      <c r="AB9" s="968"/>
    </row>
    <row r="10" spans="2:55" ht="13.5" customHeight="1" thickBot="1" x14ac:dyDescent="0.25">
      <c r="B10" s="882" t="s">
        <v>398</v>
      </c>
      <c r="C10" s="978" t="s">
        <v>34</v>
      </c>
      <c r="D10" s="979"/>
      <c r="E10" s="979"/>
      <c r="F10" s="979"/>
      <c r="G10" s="980" t="s">
        <v>438</v>
      </c>
      <c r="H10" s="979" t="s">
        <v>35</v>
      </c>
      <c r="I10" s="979"/>
      <c r="J10" s="979"/>
      <c r="K10" s="980" t="s">
        <v>439</v>
      </c>
      <c r="L10" s="979" t="s">
        <v>36</v>
      </c>
      <c r="M10" s="979"/>
      <c r="N10" s="979"/>
      <c r="O10" s="979"/>
      <c r="P10" s="979" t="s">
        <v>37</v>
      </c>
      <c r="Q10" s="979"/>
      <c r="R10" s="979"/>
      <c r="S10" s="979"/>
      <c r="T10" s="980" t="s">
        <v>440</v>
      </c>
      <c r="U10" s="979" t="s">
        <v>38</v>
      </c>
      <c r="V10" s="979"/>
      <c r="W10" s="979"/>
      <c r="X10" s="979"/>
      <c r="Y10" s="974" t="s">
        <v>39</v>
      </c>
      <c r="Z10" s="974"/>
      <c r="AA10" s="974"/>
      <c r="AB10" s="974"/>
      <c r="AC10" s="979" t="s">
        <v>40</v>
      </c>
      <c r="AD10" s="979"/>
      <c r="AE10" s="979"/>
      <c r="AF10" s="979"/>
      <c r="AG10" s="972" t="s">
        <v>441</v>
      </c>
      <c r="AH10" s="969" t="s">
        <v>41</v>
      </c>
      <c r="AI10" s="970"/>
      <c r="AJ10" s="971"/>
      <c r="AK10" s="972" t="s">
        <v>403</v>
      </c>
      <c r="AL10" s="974" t="s">
        <v>42</v>
      </c>
      <c r="AM10" s="974"/>
      <c r="AN10" s="974"/>
      <c r="AO10" s="974"/>
      <c r="AP10" s="975" t="s">
        <v>43</v>
      </c>
      <c r="AQ10" s="976"/>
      <c r="AR10" s="976"/>
      <c r="AS10" s="977"/>
      <c r="AT10" s="972" t="s">
        <v>442</v>
      </c>
      <c r="AU10" s="969" t="s">
        <v>44</v>
      </c>
      <c r="AV10" s="970"/>
      <c r="AW10" s="971"/>
      <c r="AX10" s="972" t="s">
        <v>443</v>
      </c>
      <c r="AY10" s="969" t="s">
        <v>45</v>
      </c>
      <c r="AZ10" s="970"/>
      <c r="BA10" s="970"/>
      <c r="BB10" s="971"/>
      <c r="BC10" s="966" t="s">
        <v>444</v>
      </c>
    </row>
    <row r="11" spans="2:55" ht="42" x14ac:dyDescent="0.2">
      <c r="B11" s="883" t="s">
        <v>407</v>
      </c>
      <c r="C11" s="884" t="s">
        <v>445</v>
      </c>
      <c r="D11" s="885" t="s">
        <v>446</v>
      </c>
      <c r="E11" s="885" t="s">
        <v>149</v>
      </c>
      <c r="F11" s="886" t="s">
        <v>150</v>
      </c>
      <c r="G11" s="980"/>
      <c r="H11" s="887" t="s">
        <v>447</v>
      </c>
      <c r="I11" s="885" t="s">
        <v>156</v>
      </c>
      <c r="J11" s="886" t="s">
        <v>448</v>
      </c>
      <c r="K11" s="980"/>
      <c r="L11" s="887" t="s">
        <v>449</v>
      </c>
      <c r="M11" s="885" t="s">
        <v>221</v>
      </c>
      <c r="N11" s="885" t="s">
        <v>218</v>
      </c>
      <c r="O11" s="886" t="s">
        <v>423</v>
      </c>
      <c r="P11" s="887" t="s">
        <v>450</v>
      </c>
      <c r="Q11" s="885" t="s">
        <v>148</v>
      </c>
      <c r="R11" s="885" t="s">
        <v>149</v>
      </c>
      <c r="S11" s="886" t="s">
        <v>150</v>
      </c>
      <c r="T11" s="980"/>
      <c r="U11" s="888" t="s">
        <v>451</v>
      </c>
      <c r="V11" s="885" t="s">
        <v>151</v>
      </c>
      <c r="W11" s="885" t="s">
        <v>152</v>
      </c>
      <c r="X11" s="886" t="s">
        <v>220</v>
      </c>
      <c r="Y11" s="884" t="s">
        <v>430</v>
      </c>
      <c r="Z11" s="885" t="s">
        <v>409</v>
      </c>
      <c r="AA11" s="908" t="s">
        <v>431</v>
      </c>
      <c r="AB11" s="889" t="s">
        <v>432</v>
      </c>
      <c r="AC11" s="890" t="s">
        <v>452</v>
      </c>
      <c r="AD11" s="885" t="s">
        <v>446</v>
      </c>
      <c r="AE11" s="885" t="s">
        <v>453</v>
      </c>
      <c r="AF11" s="886" t="s">
        <v>454</v>
      </c>
      <c r="AG11" s="973"/>
      <c r="AH11" s="430" t="s">
        <v>455</v>
      </c>
      <c r="AI11" s="31" t="s">
        <v>151</v>
      </c>
      <c r="AJ11" s="431" t="s">
        <v>429</v>
      </c>
      <c r="AK11" s="973"/>
      <c r="AL11" s="884" t="s">
        <v>421</v>
      </c>
      <c r="AM11" s="885" t="s">
        <v>217</v>
      </c>
      <c r="AN11" s="885" t="s">
        <v>422</v>
      </c>
      <c r="AO11" s="889" t="s">
        <v>423</v>
      </c>
      <c r="AP11" s="891" t="s">
        <v>456</v>
      </c>
      <c r="AQ11" s="885" t="s">
        <v>457</v>
      </c>
      <c r="AR11" s="885" t="s">
        <v>458</v>
      </c>
      <c r="AS11" s="892" t="s">
        <v>426</v>
      </c>
      <c r="AT11" s="973"/>
      <c r="AU11" s="430" t="s">
        <v>455</v>
      </c>
      <c r="AV11" s="31" t="s">
        <v>459</v>
      </c>
      <c r="AW11" s="431" t="s">
        <v>460</v>
      </c>
      <c r="AX11" s="973"/>
      <c r="AY11" s="430" t="s">
        <v>461</v>
      </c>
      <c r="AZ11" s="31" t="s">
        <v>409</v>
      </c>
      <c r="BA11" s="31" t="s">
        <v>462</v>
      </c>
      <c r="BB11" s="431" t="s">
        <v>463</v>
      </c>
      <c r="BC11" s="967"/>
    </row>
    <row r="12" spans="2:55" ht="13.5" thickBot="1" x14ac:dyDescent="0.25">
      <c r="B12" s="893" t="s">
        <v>435</v>
      </c>
      <c r="C12" s="894">
        <v>1</v>
      </c>
      <c r="D12" s="895">
        <v>2</v>
      </c>
      <c r="E12" s="895">
        <v>3</v>
      </c>
      <c r="F12" s="896">
        <v>4</v>
      </c>
      <c r="G12" s="897">
        <v>5</v>
      </c>
      <c r="H12" s="898">
        <v>6</v>
      </c>
      <c r="I12" s="895">
        <v>7</v>
      </c>
      <c r="J12" s="896">
        <v>8</v>
      </c>
      <c r="K12" s="897">
        <v>9</v>
      </c>
      <c r="L12" s="898">
        <v>10</v>
      </c>
      <c r="M12" s="895">
        <v>11</v>
      </c>
      <c r="N12" s="895">
        <v>12</v>
      </c>
      <c r="O12" s="896">
        <v>13</v>
      </c>
      <c r="P12" s="898">
        <v>14</v>
      </c>
      <c r="Q12" s="895">
        <v>15</v>
      </c>
      <c r="R12" s="895">
        <v>16</v>
      </c>
      <c r="S12" s="896">
        <v>17</v>
      </c>
      <c r="T12" s="897">
        <v>18</v>
      </c>
      <c r="U12" s="898">
        <v>19</v>
      </c>
      <c r="V12" s="895">
        <v>20</v>
      </c>
      <c r="W12" s="895">
        <v>21</v>
      </c>
      <c r="X12" s="896">
        <v>22</v>
      </c>
      <c r="Y12" s="894">
        <v>23</v>
      </c>
      <c r="Z12" s="895">
        <v>24</v>
      </c>
      <c r="AA12" s="895">
        <v>25</v>
      </c>
      <c r="AB12" s="899">
        <v>26</v>
      </c>
      <c r="AC12" s="898">
        <v>27</v>
      </c>
      <c r="AD12" s="895">
        <v>28</v>
      </c>
      <c r="AE12" s="895">
        <v>29</v>
      </c>
      <c r="AF12" s="896">
        <v>30</v>
      </c>
      <c r="AG12" s="900">
        <v>31</v>
      </c>
      <c r="AH12" s="901">
        <v>32</v>
      </c>
      <c r="AI12" s="902">
        <v>33</v>
      </c>
      <c r="AJ12" s="903">
        <v>34</v>
      </c>
      <c r="AK12" s="900">
        <v>35</v>
      </c>
      <c r="AL12" s="909">
        <v>36</v>
      </c>
      <c r="AM12" s="909">
        <v>37</v>
      </c>
      <c r="AN12" s="909">
        <v>38</v>
      </c>
      <c r="AO12" s="909">
        <v>39</v>
      </c>
      <c r="AP12" s="909">
        <v>40</v>
      </c>
      <c r="AQ12" s="902">
        <v>41</v>
      </c>
      <c r="AR12" s="902">
        <v>42</v>
      </c>
      <c r="AS12" s="903">
        <v>43</v>
      </c>
      <c r="AT12" s="900">
        <v>44</v>
      </c>
      <c r="AU12" s="901">
        <v>45</v>
      </c>
      <c r="AV12" s="902">
        <v>46</v>
      </c>
      <c r="AW12" s="903">
        <v>47</v>
      </c>
      <c r="AX12" s="900">
        <v>48</v>
      </c>
      <c r="AY12" s="901">
        <v>49</v>
      </c>
      <c r="AZ12" s="902">
        <v>50</v>
      </c>
      <c r="BA12" s="902">
        <v>51</v>
      </c>
      <c r="BB12" s="903">
        <v>52</v>
      </c>
      <c r="BC12" s="906"/>
    </row>
    <row r="13" spans="2:55" x14ac:dyDescent="0.2">
      <c r="B13" s="435" t="s">
        <v>243</v>
      </c>
      <c r="C13" s="430"/>
      <c r="D13" s="31"/>
      <c r="E13" s="31"/>
      <c r="F13" s="431"/>
      <c r="G13" s="428"/>
      <c r="H13" s="430"/>
      <c r="I13" s="31"/>
      <c r="J13" s="431"/>
      <c r="K13" s="428"/>
      <c r="L13" s="430"/>
      <c r="M13" s="31"/>
      <c r="N13" s="31"/>
      <c r="O13" s="431" t="s">
        <v>227</v>
      </c>
      <c r="P13" s="430" t="s">
        <v>227</v>
      </c>
      <c r="Q13" s="31" t="s">
        <v>227</v>
      </c>
      <c r="R13" s="31" t="s">
        <v>227</v>
      </c>
      <c r="S13" s="431" t="s">
        <v>226</v>
      </c>
      <c r="T13" s="428" t="s">
        <v>143</v>
      </c>
      <c r="U13" s="430" t="s">
        <v>143</v>
      </c>
      <c r="V13" s="31"/>
      <c r="W13" s="31"/>
      <c r="X13" s="431"/>
      <c r="Y13" s="430"/>
      <c r="Z13" s="31"/>
      <c r="AA13" s="31"/>
      <c r="AB13" s="431"/>
      <c r="AC13" s="430"/>
      <c r="AD13" s="31"/>
      <c r="AE13" s="31"/>
      <c r="AF13" s="431"/>
      <c r="AG13" s="438"/>
      <c r="AH13" s="430"/>
      <c r="AI13" s="31"/>
      <c r="AJ13" s="431"/>
      <c r="AK13" s="428"/>
      <c r="AL13" s="430"/>
      <c r="AM13" s="31"/>
      <c r="AN13" s="31"/>
      <c r="AO13" s="431"/>
      <c r="AP13" s="430" t="s">
        <v>230</v>
      </c>
      <c r="AQ13" s="31" t="s">
        <v>230</v>
      </c>
      <c r="AR13" s="31" t="s">
        <v>230</v>
      </c>
      <c r="AS13" s="437" t="s">
        <v>230</v>
      </c>
      <c r="AT13" s="431" t="s">
        <v>226</v>
      </c>
      <c r="AU13" s="430" t="s">
        <v>143</v>
      </c>
      <c r="AV13" s="31" t="s">
        <v>143</v>
      </c>
      <c r="AW13" s="437" t="s">
        <v>143</v>
      </c>
      <c r="AX13" s="428" t="s">
        <v>143</v>
      </c>
      <c r="AY13" s="430" t="s">
        <v>143</v>
      </c>
      <c r="AZ13" s="31" t="s">
        <v>143</v>
      </c>
      <c r="BA13" s="31" t="s">
        <v>143</v>
      </c>
      <c r="BB13" s="437" t="s">
        <v>143</v>
      </c>
      <c r="BC13" s="437"/>
    </row>
    <row r="14" spans="2:55" x14ac:dyDescent="0.2">
      <c r="B14" s="435"/>
      <c r="C14" s="430"/>
      <c r="D14" s="31"/>
      <c r="E14" s="31"/>
      <c r="F14" s="431"/>
      <c r="G14" s="428"/>
      <c r="H14" s="430"/>
      <c r="I14" s="31"/>
      <c r="J14" s="431"/>
      <c r="K14" s="428"/>
      <c r="L14" s="430"/>
      <c r="M14" s="31"/>
      <c r="N14" s="31"/>
      <c r="O14" s="431"/>
      <c r="P14" s="430"/>
      <c r="Q14" s="31"/>
      <c r="R14" s="31"/>
      <c r="S14" s="431"/>
      <c r="T14" s="428"/>
      <c r="U14" s="430"/>
      <c r="V14" s="31"/>
      <c r="W14" s="31"/>
      <c r="X14" s="431"/>
      <c r="Y14" s="430"/>
      <c r="Z14" s="31"/>
      <c r="AA14" s="31"/>
      <c r="AB14" s="431"/>
      <c r="AC14" s="430"/>
      <c r="AD14" s="31"/>
      <c r="AE14" s="31"/>
      <c r="AF14" s="431"/>
      <c r="AG14" s="438"/>
      <c r="AH14" s="430"/>
      <c r="AI14" s="31"/>
      <c r="AJ14" s="431"/>
      <c r="AK14" s="428"/>
      <c r="AL14" s="430"/>
      <c r="AM14" s="31"/>
      <c r="AN14" s="31"/>
      <c r="AO14" s="431"/>
      <c r="AP14" s="430"/>
      <c r="AQ14" s="31"/>
      <c r="AR14" s="31"/>
      <c r="AS14" s="437"/>
      <c r="AT14" s="431"/>
      <c r="AU14" s="430"/>
      <c r="AV14" s="31"/>
      <c r="AW14" s="437"/>
      <c r="AX14" s="428"/>
      <c r="AY14" s="430"/>
      <c r="AZ14" s="31"/>
      <c r="BA14" s="31"/>
      <c r="BB14" s="437"/>
      <c r="BC14" s="437"/>
    </row>
    <row r="16" spans="2:55" ht="13.5" thickBot="1" x14ac:dyDescent="0.25">
      <c r="W16" s="968" t="s">
        <v>464</v>
      </c>
      <c r="X16" s="968"/>
      <c r="Y16" s="968"/>
      <c r="Z16" s="968"/>
      <c r="AA16" s="968"/>
      <c r="AB16" s="968"/>
    </row>
    <row r="17" spans="2:55" ht="13.5" customHeight="1" thickBot="1" x14ac:dyDescent="0.25">
      <c r="B17" s="882" t="s">
        <v>398</v>
      </c>
      <c r="C17" s="978" t="s">
        <v>34</v>
      </c>
      <c r="D17" s="979"/>
      <c r="E17" s="979"/>
      <c r="F17" s="979"/>
      <c r="G17" s="980" t="s">
        <v>465</v>
      </c>
      <c r="H17" s="979" t="s">
        <v>35</v>
      </c>
      <c r="I17" s="979"/>
      <c r="J17" s="979"/>
      <c r="K17" s="980" t="s">
        <v>466</v>
      </c>
      <c r="L17" s="979" t="s">
        <v>36</v>
      </c>
      <c r="M17" s="979"/>
      <c r="N17" s="979"/>
      <c r="O17" s="979"/>
      <c r="P17" s="979" t="s">
        <v>37</v>
      </c>
      <c r="Q17" s="979"/>
      <c r="R17" s="979"/>
      <c r="S17" s="979"/>
      <c r="T17" s="980" t="s">
        <v>467</v>
      </c>
      <c r="U17" s="979" t="s">
        <v>38</v>
      </c>
      <c r="V17" s="979"/>
      <c r="W17" s="979"/>
      <c r="X17" s="979"/>
      <c r="Y17" s="974" t="s">
        <v>39</v>
      </c>
      <c r="Z17" s="974"/>
      <c r="AA17" s="974"/>
      <c r="AB17" s="974"/>
      <c r="AC17" s="979" t="s">
        <v>40</v>
      </c>
      <c r="AD17" s="979"/>
      <c r="AE17" s="979"/>
      <c r="AF17" s="979"/>
      <c r="AG17" s="972" t="s">
        <v>468</v>
      </c>
      <c r="AH17" s="969" t="s">
        <v>41</v>
      </c>
      <c r="AI17" s="970"/>
      <c r="AJ17" s="971"/>
      <c r="AK17" s="972" t="s">
        <v>469</v>
      </c>
      <c r="AL17" s="974" t="s">
        <v>42</v>
      </c>
      <c r="AM17" s="974"/>
      <c r="AN17" s="974"/>
      <c r="AO17" s="974"/>
      <c r="AP17" s="975" t="s">
        <v>43</v>
      </c>
      <c r="AQ17" s="976"/>
      <c r="AR17" s="976"/>
      <c r="AS17" s="977"/>
      <c r="AT17" s="972" t="s">
        <v>470</v>
      </c>
      <c r="AU17" s="969" t="s">
        <v>44</v>
      </c>
      <c r="AV17" s="970"/>
      <c r="AW17" s="971"/>
      <c r="AX17" s="972" t="s">
        <v>471</v>
      </c>
      <c r="AY17" s="969" t="s">
        <v>45</v>
      </c>
      <c r="AZ17" s="970"/>
      <c r="BA17" s="970"/>
      <c r="BB17" s="971"/>
      <c r="BC17" s="966" t="s">
        <v>472</v>
      </c>
    </row>
    <row r="18" spans="2:55" ht="42" x14ac:dyDescent="0.2">
      <c r="B18" s="883" t="s">
        <v>407</v>
      </c>
      <c r="C18" s="884" t="s">
        <v>473</v>
      </c>
      <c r="D18" s="885" t="s">
        <v>474</v>
      </c>
      <c r="E18" s="885" t="s">
        <v>156</v>
      </c>
      <c r="F18" s="886" t="s">
        <v>448</v>
      </c>
      <c r="G18" s="980"/>
      <c r="H18" s="887" t="s">
        <v>222</v>
      </c>
      <c r="I18" s="885" t="s">
        <v>475</v>
      </c>
      <c r="J18" s="886" t="s">
        <v>476</v>
      </c>
      <c r="K18" s="980"/>
      <c r="L18" s="887" t="s">
        <v>477</v>
      </c>
      <c r="M18" s="885" t="s">
        <v>478</v>
      </c>
      <c r="N18" s="885" t="s">
        <v>479</v>
      </c>
      <c r="O18" s="886" t="s">
        <v>219</v>
      </c>
      <c r="P18" s="887" t="s">
        <v>480</v>
      </c>
      <c r="Q18" s="885" t="s">
        <v>481</v>
      </c>
      <c r="R18" s="885" t="s">
        <v>482</v>
      </c>
      <c r="S18" s="886" t="s">
        <v>448</v>
      </c>
      <c r="T18" s="980"/>
      <c r="U18" s="888" t="s">
        <v>424</v>
      </c>
      <c r="V18" s="885" t="s">
        <v>483</v>
      </c>
      <c r="W18" s="885" t="s">
        <v>484</v>
      </c>
      <c r="X18" s="886" t="s">
        <v>485</v>
      </c>
      <c r="Y18" s="884" t="s">
        <v>456</v>
      </c>
      <c r="Z18" s="885" t="s">
        <v>457</v>
      </c>
      <c r="AA18" s="908" t="s">
        <v>458</v>
      </c>
      <c r="AB18" s="910" t="s">
        <v>426</v>
      </c>
      <c r="AC18" s="890" t="s">
        <v>486</v>
      </c>
      <c r="AD18" s="885" t="s">
        <v>457</v>
      </c>
      <c r="AE18" s="885" t="s">
        <v>458</v>
      </c>
      <c r="AF18" s="886" t="s">
        <v>426</v>
      </c>
      <c r="AG18" s="973"/>
      <c r="AH18" s="430" t="s">
        <v>223</v>
      </c>
      <c r="AI18" s="31" t="s">
        <v>475</v>
      </c>
      <c r="AJ18" s="431" t="s">
        <v>487</v>
      </c>
      <c r="AK18" s="973"/>
      <c r="AL18" s="884" t="s">
        <v>488</v>
      </c>
      <c r="AM18" s="885" t="s">
        <v>409</v>
      </c>
      <c r="AN18" s="885" t="s">
        <v>431</v>
      </c>
      <c r="AO18" s="889" t="s">
        <v>432</v>
      </c>
      <c r="AP18" s="891" t="s">
        <v>489</v>
      </c>
      <c r="AQ18" s="885" t="s">
        <v>474</v>
      </c>
      <c r="AR18" s="885" t="s">
        <v>490</v>
      </c>
      <c r="AS18" s="892" t="s">
        <v>491</v>
      </c>
      <c r="AT18" s="973"/>
      <c r="AU18" s="430" t="s">
        <v>223</v>
      </c>
      <c r="AV18" s="31" t="s">
        <v>475</v>
      </c>
      <c r="AW18" s="431" t="s">
        <v>476</v>
      </c>
      <c r="AX18" s="973"/>
      <c r="AY18" s="430" t="s">
        <v>492</v>
      </c>
      <c r="AZ18" s="31" t="s">
        <v>446</v>
      </c>
      <c r="BA18" s="31" t="s">
        <v>479</v>
      </c>
      <c r="BB18" s="431" t="s">
        <v>219</v>
      </c>
      <c r="BC18" s="967"/>
    </row>
    <row r="19" spans="2:55" ht="13.5" thickBot="1" x14ac:dyDescent="0.25">
      <c r="B19" s="893" t="s">
        <v>435</v>
      </c>
      <c r="C19" s="894">
        <v>1</v>
      </c>
      <c r="D19" s="895">
        <v>2</v>
      </c>
      <c r="E19" s="895">
        <v>3</v>
      </c>
      <c r="F19" s="896">
        <v>4</v>
      </c>
      <c r="G19" s="897">
        <v>5</v>
      </c>
      <c r="H19" s="898">
        <v>6</v>
      </c>
      <c r="I19" s="895">
        <v>7</v>
      </c>
      <c r="J19" s="896">
        <v>8</v>
      </c>
      <c r="K19" s="897">
        <v>9</v>
      </c>
      <c r="L19" s="898">
        <v>10</v>
      </c>
      <c r="M19" s="895">
        <v>11</v>
      </c>
      <c r="N19" s="895">
        <v>12</v>
      </c>
      <c r="O19" s="896">
        <v>13</v>
      </c>
      <c r="P19" s="898">
        <v>14</v>
      </c>
      <c r="Q19" s="895">
        <v>15</v>
      </c>
      <c r="R19" s="895">
        <v>16</v>
      </c>
      <c r="S19" s="896">
        <v>17</v>
      </c>
      <c r="T19" s="897">
        <v>18</v>
      </c>
      <c r="U19" s="898">
        <v>19</v>
      </c>
      <c r="V19" s="895">
        <v>20</v>
      </c>
      <c r="W19" s="895">
        <v>21</v>
      </c>
      <c r="X19" s="896">
        <v>22</v>
      </c>
      <c r="Y19" s="894">
        <v>23</v>
      </c>
      <c r="Z19" s="895">
        <v>24</v>
      </c>
      <c r="AA19" s="895">
        <v>25</v>
      </c>
      <c r="AB19" s="899">
        <v>26</v>
      </c>
      <c r="AC19" s="898">
        <v>27</v>
      </c>
      <c r="AD19" s="895">
        <v>28</v>
      </c>
      <c r="AE19" s="895">
        <v>29</v>
      </c>
      <c r="AF19" s="896">
        <v>30</v>
      </c>
      <c r="AG19" s="900">
        <v>31</v>
      </c>
      <c r="AH19" s="901">
        <v>32</v>
      </c>
      <c r="AI19" s="902">
        <v>33</v>
      </c>
      <c r="AJ19" s="903">
        <v>34</v>
      </c>
      <c r="AK19" s="900">
        <v>35</v>
      </c>
      <c r="AL19" s="909">
        <v>36</v>
      </c>
      <c r="AM19" s="909">
        <v>37</v>
      </c>
      <c r="AN19" s="909">
        <v>38</v>
      </c>
      <c r="AO19" s="909">
        <v>39</v>
      </c>
      <c r="AP19" s="909">
        <v>40</v>
      </c>
      <c r="AQ19" s="902">
        <v>41</v>
      </c>
      <c r="AR19" s="902">
        <v>42</v>
      </c>
      <c r="AS19" s="903">
        <v>43</v>
      </c>
      <c r="AT19" s="900">
        <v>44</v>
      </c>
      <c r="AU19" s="901">
        <v>45</v>
      </c>
      <c r="AV19" s="902">
        <v>46</v>
      </c>
      <c r="AW19" s="903">
        <v>47</v>
      </c>
      <c r="AX19" s="900">
        <v>48</v>
      </c>
      <c r="AY19" s="901">
        <v>49</v>
      </c>
      <c r="AZ19" s="902">
        <v>50</v>
      </c>
      <c r="BA19" s="902">
        <v>51</v>
      </c>
      <c r="BB19" s="903">
        <v>52</v>
      </c>
      <c r="BC19" s="906"/>
    </row>
    <row r="20" spans="2:55" x14ac:dyDescent="0.2">
      <c r="B20" s="435" t="s">
        <v>46</v>
      </c>
      <c r="C20" s="430"/>
      <c r="D20" s="31"/>
      <c r="E20" s="31"/>
      <c r="F20" s="431"/>
      <c r="G20" s="428"/>
      <c r="H20" s="430"/>
      <c r="I20" s="31"/>
      <c r="J20" s="431"/>
      <c r="K20" s="428"/>
      <c r="L20" s="430"/>
      <c r="M20" s="31"/>
      <c r="N20" s="31"/>
      <c r="O20" s="431"/>
      <c r="P20" s="430"/>
      <c r="Q20" s="31"/>
      <c r="R20" s="31"/>
      <c r="S20" s="431" t="s">
        <v>226</v>
      </c>
      <c r="T20" s="428" t="s">
        <v>143</v>
      </c>
      <c r="U20" s="430" t="s">
        <v>143</v>
      </c>
      <c r="V20" s="31"/>
      <c r="W20" s="31"/>
      <c r="X20" s="431"/>
      <c r="Y20" s="430"/>
      <c r="Z20" s="31"/>
      <c r="AA20" s="31"/>
      <c r="AB20" s="431"/>
      <c r="AC20" s="430"/>
      <c r="AD20" s="31"/>
      <c r="AE20" s="31"/>
      <c r="AF20" s="431"/>
      <c r="AG20" s="438"/>
      <c r="AH20" s="430"/>
      <c r="AI20" s="31"/>
      <c r="AJ20" s="428" t="s">
        <v>227</v>
      </c>
      <c r="AK20" s="430" t="s">
        <v>227</v>
      </c>
      <c r="AL20" s="31" t="s">
        <v>230</v>
      </c>
      <c r="AM20" s="31" t="s">
        <v>230</v>
      </c>
      <c r="AN20" s="431" t="s">
        <v>227</v>
      </c>
      <c r="AO20" s="430" t="s">
        <v>227</v>
      </c>
      <c r="AP20" s="31" t="s">
        <v>230</v>
      </c>
      <c r="AQ20" s="31" t="s">
        <v>230</v>
      </c>
      <c r="AR20" s="437" t="s">
        <v>226</v>
      </c>
      <c r="AS20" s="437" t="s">
        <v>226</v>
      </c>
      <c r="AT20" s="431" t="s">
        <v>143</v>
      </c>
      <c r="AU20" s="430" t="s">
        <v>143</v>
      </c>
      <c r="AV20" s="31" t="s">
        <v>143</v>
      </c>
      <c r="AW20" s="437" t="s">
        <v>143</v>
      </c>
      <c r="AX20" s="428" t="s">
        <v>143</v>
      </c>
      <c r="AY20" s="430" t="s">
        <v>143</v>
      </c>
      <c r="AZ20" s="31" t="s">
        <v>143</v>
      </c>
      <c r="BA20" s="31" t="s">
        <v>143</v>
      </c>
      <c r="BB20" s="437" t="s">
        <v>143</v>
      </c>
      <c r="BC20" s="437"/>
    </row>
    <row r="22" spans="2:55" ht="13.5" thickBot="1" x14ac:dyDescent="0.25">
      <c r="W22" s="968" t="s">
        <v>493</v>
      </c>
      <c r="X22" s="968"/>
      <c r="Y22" s="968"/>
      <c r="Z22" s="968"/>
      <c r="AA22" s="968"/>
      <c r="AB22" s="968"/>
    </row>
    <row r="23" spans="2:55" ht="13.5" customHeight="1" thickBot="1" x14ac:dyDescent="0.25">
      <c r="B23" s="882" t="s">
        <v>398</v>
      </c>
      <c r="C23" s="978" t="s">
        <v>34</v>
      </c>
      <c r="D23" s="979"/>
      <c r="E23" s="979"/>
      <c r="F23" s="979"/>
      <c r="G23" s="980" t="s">
        <v>494</v>
      </c>
      <c r="H23" s="979" t="s">
        <v>35</v>
      </c>
      <c r="I23" s="979"/>
      <c r="J23" s="979"/>
      <c r="K23" s="980" t="s">
        <v>495</v>
      </c>
      <c r="L23" s="979" t="s">
        <v>36</v>
      </c>
      <c r="M23" s="979"/>
      <c r="N23" s="979"/>
      <c r="O23" s="979"/>
      <c r="P23" s="979" t="s">
        <v>37</v>
      </c>
      <c r="Q23" s="979"/>
      <c r="R23" s="979"/>
      <c r="S23" s="979"/>
      <c r="T23" s="980" t="s">
        <v>496</v>
      </c>
      <c r="U23" s="979" t="s">
        <v>38</v>
      </c>
      <c r="V23" s="979"/>
      <c r="W23" s="979"/>
      <c r="X23" s="979"/>
      <c r="Y23" s="974" t="s">
        <v>39</v>
      </c>
      <c r="Z23" s="974"/>
      <c r="AA23" s="974"/>
      <c r="AB23" s="974"/>
      <c r="AC23" s="979" t="s">
        <v>40</v>
      </c>
      <c r="AD23" s="979"/>
      <c r="AE23" s="979"/>
      <c r="AF23" s="979"/>
      <c r="AG23" s="972" t="s">
        <v>497</v>
      </c>
      <c r="AH23" s="969" t="s">
        <v>41</v>
      </c>
      <c r="AI23" s="970"/>
      <c r="AJ23" s="971"/>
      <c r="AK23" s="972" t="s">
        <v>498</v>
      </c>
      <c r="AL23" s="974" t="s">
        <v>42</v>
      </c>
      <c r="AM23" s="974"/>
      <c r="AN23" s="974"/>
      <c r="AO23" s="974"/>
      <c r="AP23" s="975" t="s">
        <v>43</v>
      </c>
      <c r="AQ23" s="976"/>
      <c r="AR23" s="976"/>
      <c r="AS23" s="977"/>
      <c r="AT23" s="972" t="s">
        <v>499</v>
      </c>
      <c r="AU23" s="969" t="s">
        <v>44</v>
      </c>
      <c r="AV23" s="970"/>
      <c r="AW23" s="971"/>
      <c r="AX23" s="972" t="s">
        <v>500</v>
      </c>
      <c r="AY23" s="969" t="s">
        <v>45</v>
      </c>
      <c r="AZ23" s="970"/>
      <c r="BA23" s="970"/>
      <c r="BB23" s="971"/>
      <c r="BC23" s="966" t="s">
        <v>501</v>
      </c>
    </row>
    <row r="24" spans="2:55" ht="42" x14ac:dyDescent="0.2">
      <c r="B24" s="883" t="s">
        <v>407</v>
      </c>
      <c r="C24" s="884" t="s">
        <v>502</v>
      </c>
      <c r="D24" s="885" t="s">
        <v>214</v>
      </c>
      <c r="E24" s="885" t="s">
        <v>151</v>
      </c>
      <c r="F24" s="886" t="s">
        <v>460</v>
      </c>
      <c r="G24" s="980"/>
      <c r="H24" s="887" t="s">
        <v>421</v>
      </c>
      <c r="I24" s="885" t="s">
        <v>483</v>
      </c>
      <c r="J24" s="886" t="s">
        <v>503</v>
      </c>
      <c r="K24" s="980"/>
      <c r="L24" s="887" t="s">
        <v>504</v>
      </c>
      <c r="M24" s="885" t="s">
        <v>505</v>
      </c>
      <c r="N24" s="885" t="s">
        <v>506</v>
      </c>
      <c r="O24" s="886" t="s">
        <v>413</v>
      </c>
      <c r="P24" s="887" t="s">
        <v>507</v>
      </c>
      <c r="Q24" s="885" t="s">
        <v>427</v>
      </c>
      <c r="R24" s="885" t="s">
        <v>459</v>
      </c>
      <c r="S24" s="886" t="s">
        <v>460</v>
      </c>
      <c r="T24" s="980"/>
      <c r="U24" s="888" t="s">
        <v>461</v>
      </c>
      <c r="V24" s="885" t="s">
        <v>508</v>
      </c>
      <c r="W24" s="885" t="s">
        <v>509</v>
      </c>
      <c r="X24" s="886" t="s">
        <v>510</v>
      </c>
      <c r="Y24" s="884" t="s">
        <v>489</v>
      </c>
      <c r="Z24" s="885" t="s">
        <v>474</v>
      </c>
      <c r="AA24" s="908" t="s">
        <v>490</v>
      </c>
      <c r="AB24" s="910" t="s">
        <v>491</v>
      </c>
      <c r="AC24" s="890" t="s">
        <v>511</v>
      </c>
      <c r="AD24" s="885" t="s">
        <v>474</v>
      </c>
      <c r="AE24" s="885" t="s">
        <v>490</v>
      </c>
      <c r="AF24" s="886" t="s">
        <v>491</v>
      </c>
      <c r="AG24" s="973"/>
      <c r="AH24" s="430" t="s">
        <v>424</v>
      </c>
      <c r="AI24" s="31" t="s">
        <v>483</v>
      </c>
      <c r="AJ24" s="431" t="s">
        <v>484</v>
      </c>
      <c r="AK24" s="973"/>
      <c r="AL24" s="884" t="s">
        <v>512</v>
      </c>
      <c r="AM24" s="885" t="s">
        <v>446</v>
      </c>
      <c r="AN24" s="885" t="s">
        <v>453</v>
      </c>
      <c r="AO24" s="889" t="s">
        <v>224</v>
      </c>
      <c r="AP24" s="891" t="s">
        <v>513</v>
      </c>
      <c r="AQ24" s="885" t="s">
        <v>214</v>
      </c>
      <c r="AR24" s="885" t="s">
        <v>428</v>
      </c>
      <c r="AS24" s="892" t="s">
        <v>429</v>
      </c>
      <c r="AT24" s="973"/>
      <c r="AU24" s="430" t="s">
        <v>424</v>
      </c>
      <c r="AV24" s="31" t="s">
        <v>483</v>
      </c>
      <c r="AW24" s="431" t="s">
        <v>503</v>
      </c>
      <c r="AX24" s="973"/>
      <c r="AY24" s="430" t="s">
        <v>514</v>
      </c>
      <c r="AZ24" s="31" t="s">
        <v>457</v>
      </c>
      <c r="BA24" s="31" t="s">
        <v>506</v>
      </c>
      <c r="BB24" s="431" t="s">
        <v>413</v>
      </c>
      <c r="BC24" s="967"/>
    </row>
    <row r="25" spans="2:55" ht="13.5" thickBot="1" x14ac:dyDescent="0.25">
      <c r="B25" s="893" t="s">
        <v>435</v>
      </c>
      <c r="C25" s="894">
        <v>1</v>
      </c>
      <c r="D25" s="895">
        <v>2</v>
      </c>
      <c r="E25" s="895">
        <v>3</v>
      </c>
      <c r="F25" s="896">
        <v>4</v>
      </c>
      <c r="G25" s="897">
        <v>5</v>
      </c>
      <c r="H25" s="898">
        <v>6</v>
      </c>
      <c r="I25" s="895">
        <v>7</v>
      </c>
      <c r="J25" s="896">
        <v>8</v>
      </c>
      <c r="K25" s="897">
        <v>9</v>
      </c>
      <c r="L25" s="898">
        <v>10</v>
      </c>
      <c r="M25" s="895">
        <v>11</v>
      </c>
      <c r="N25" s="895">
        <v>12</v>
      </c>
      <c r="O25" s="896">
        <v>13</v>
      </c>
      <c r="P25" s="898">
        <v>14</v>
      </c>
      <c r="Q25" s="895">
        <v>15</v>
      </c>
      <c r="R25" s="895">
        <v>16</v>
      </c>
      <c r="S25" s="896">
        <v>17</v>
      </c>
      <c r="T25" s="897">
        <v>18</v>
      </c>
      <c r="U25" s="898">
        <v>19</v>
      </c>
      <c r="V25" s="895">
        <v>20</v>
      </c>
      <c r="W25" s="895">
        <v>21</v>
      </c>
      <c r="X25" s="896">
        <v>22</v>
      </c>
      <c r="Y25" s="894">
        <v>23</v>
      </c>
      <c r="Z25" s="895">
        <v>24</v>
      </c>
      <c r="AA25" s="895">
        <v>25</v>
      </c>
      <c r="AB25" s="899">
        <v>26</v>
      </c>
      <c r="AC25" s="898">
        <v>27</v>
      </c>
      <c r="AD25" s="895">
        <v>28</v>
      </c>
      <c r="AE25" s="895">
        <v>29</v>
      </c>
      <c r="AF25" s="896">
        <v>30</v>
      </c>
      <c r="AG25" s="900">
        <v>31</v>
      </c>
      <c r="AH25" s="901">
        <v>32</v>
      </c>
      <c r="AI25" s="902">
        <v>33</v>
      </c>
      <c r="AJ25" s="903">
        <v>34</v>
      </c>
      <c r="AK25" s="900">
        <v>35</v>
      </c>
      <c r="AL25" s="909">
        <v>36</v>
      </c>
      <c r="AM25" s="909">
        <v>37</v>
      </c>
      <c r="AN25" s="909">
        <v>38</v>
      </c>
      <c r="AO25" s="909">
        <v>39</v>
      </c>
      <c r="AP25" s="909">
        <v>40</v>
      </c>
      <c r="AQ25" s="902">
        <v>41</v>
      </c>
      <c r="AR25" s="902">
        <v>42</v>
      </c>
      <c r="AS25" s="903">
        <v>43</v>
      </c>
      <c r="AT25" s="900">
        <v>44</v>
      </c>
      <c r="AU25" s="901">
        <v>45</v>
      </c>
      <c r="AV25" s="902">
        <v>46</v>
      </c>
      <c r="AW25" s="903">
        <v>47</v>
      </c>
      <c r="AX25" s="900">
        <v>48</v>
      </c>
      <c r="AY25" s="901">
        <v>49</v>
      </c>
      <c r="AZ25" s="902">
        <v>50</v>
      </c>
      <c r="BA25" s="902">
        <v>51</v>
      </c>
      <c r="BB25" s="903">
        <v>52</v>
      </c>
      <c r="BC25" s="906"/>
    </row>
    <row r="26" spans="2:55" ht="12.75" customHeight="1" thickBot="1" x14ac:dyDescent="0.25">
      <c r="B26" s="436" t="s">
        <v>244</v>
      </c>
      <c r="C26" s="432"/>
      <c r="D26" s="433"/>
      <c r="E26" s="433"/>
      <c r="F26" s="434"/>
      <c r="G26" s="429"/>
      <c r="H26" s="432"/>
      <c r="I26" s="433"/>
      <c r="J26" s="434"/>
      <c r="K26" s="429"/>
      <c r="L26" s="432"/>
      <c r="M26" s="433"/>
      <c r="N26" s="433"/>
      <c r="O26" s="434" t="s">
        <v>227</v>
      </c>
      <c r="P26" s="432" t="s">
        <v>227</v>
      </c>
      <c r="Q26" s="433" t="s">
        <v>230</v>
      </c>
      <c r="R26" s="433" t="s">
        <v>230</v>
      </c>
      <c r="S26" s="434" t="s">
        <v>226</v>
      </c>
      <c r="T26" s="429" t="s">
        <v>143</v>
      </c>
      <c r="U26" s="432" t="s">
        <v>143</v>
      </c>
      <c r="V26" s="433"/>
      <c r="W26" s="433"/>
      <c r="X26" s="434"/>
      <c r="Y26" s="432"/>
      <c r="Z26" s="433"/>
      <c r="AA26" s="433"/>
      <c r="AB26" s="434"/>
      <c r="AC26" s="432"/>
      <c r="AD26" s="434" t="s">
        <v>227</v>
      </c>
      <c r="AE26" s="432" t="s">
        <v>227</v>
      </c>
      <c r="AF26" s="520" t="s">
        <v>230</v>
      </c>
      <c r="AG26" s="432" t="s">
        <v>230</v>
      </c>
      <c r="AH26" s="520" t="s">
        <v>230</v>
      </c>
      <c r="AI26" s="520" t="s">
        <v>230</v>
      </c>
      <c r="AJ26" s="520" t="s">
        <v>230</v>
      </c>
      <c r="AK26" s="520" t="s">
        <v>230</v>
      </c>
      <c r="AL26" s="521" t="s">
        <v>226</v>
      </c>
      <c r="AM26" s="433" t="s">
        <v>226</v>
      </c>
      <c r="AN26" s="522" t="s">
        <v>231</v>
      </c>
      <c r="AO26" s="434" t="s">
        <v>231</v>
      </c>
      <c r="AP26" s="522" t="s">
        <v>231</v>
      </c>
      <c r="AQ26" s="433" t="s">
        <v>231</v>
      </c>
      <c r="AR26" s="433" t="s">
        <v>231</v>
      </c>
      <c r="AS26" s="433" t="s">
        <v>231</v>
      </c>
      <c r="AT26" s="429"/>
      <c r="AU26" s="432"/>
      <c r="AV26" s="433"/>
      <c r="AW26" s="434"/>
      <c r="AX26" s="429"/>
      <c r="AY26" s="432"/>
      <c r="AZ26" s="433"/>
      <c r="BA26" s="433"/>
      <c r="BB26" s="434"/>
      <c r="BC26" s="439"/>
    </row>
    <row r="27" spans="2:55" ht="30" customHeight="1" x14ac:dyDescent="0.2">
      <c r="B27" s="989" t="s">
        <v>29</v>
      </c>
      <c r="C27" s="989"/>
      <c r="D27" s="989"/>
      <c r="E27" s="989"/>
      <c r="F27" s="989"/>
      <c r="G27" s="983" t="s">
        <v>129</v>
      </c>
      <c r="H27" s="983"/>
      <c r="I27" s="983"/>
      <c r="J27" s="983"/>
      <c r="K27" s="983"/>
      <c r="L27" s="983"/>
      <c r="M27" s="983"/>
      <c r="N27" s="983" t="s">
        <v>229</v>
      </c>
      <c r="O27" s="983"/>
      <c r="P27" s="983"/>
      <c r="Q27" s="983"/>
      <c r="R27" s="983"/>
      <c r="S27" s="983"/>
      <c r="T27" s="983"/>
      <c r="U27" s="989" t="s">
        <v>228</v>
      </c>
      <c r="V27" s="989"/>
      <c r="W27" s="989"/>
      <c r="X27" s="989"/>
      <c r="Y27" s="989"/>
      <c r="Z27" s="989"/>
      <c r="AA27" s="989"/>
      <c r="AB27" s="983" t="s">
        <v>47</v>
      </c>
      <c r="AC27" s="983"/>
      <c r="AD27" s="983"/>
      <c r="AE27" s="983"/>
      <c r="AF27" s="983"/>
      <c r="AG27" s="984" t="s">
        <v>30</v>
      </c>
      <c r="AH27" s="984"/>
      <c r="AI27" s="984"/>
      <c r="AJ27" s="984"/>
      <c r="AK27" s="984"/>
      <c r="AL27" s="984"/>
      <c r="AM27" s="984"/>
      <c r="AN27" s="984"/>
      <c r="AO27" s="984"/>
      <c r="AP27" s="984"/>
      <c r="AQ27" s="984"/>
      <c r="AR27" s="984"/>
      <c r="AS27" s="984"/>
      <c r="AT27" s="984"/>
    </row>
    <row r="28" spans="2:55" x14ac:dyDescent="0.2">
      <c r="B28" s="917"/>
      <c r="C28" s="917"/>
      <c r="D28" s="917"/>
      <c r="E28" s="917"/>
      <c r="F28" s="917"/>
      <c r="G28" s="917"/>
      <c r="H28" s="917"/>
      <c r="I28" s="917"/>
      <c r="J28" s="917"/>
      <c r="K28" s="917"/>
      <c r="L28" s="917"/>
      <c r="M28" s="917"/>
      <c r="N28" s="917"/>
      <c r="O28" s="917"/>
      <c r="P28" s="917"/>
      <c r="Q28" s="917"/>
      <c r="R28" s="917"/>
      <c r="S28" s="917"/>
      <c r="T28" s="917"/>
      <c r="U28" s="917"/>
      <c r="V28" s="917"/>
      <c r="W28" s="917"/>
      <c r="X28" s="917"/>
      <c r="Y28" s="917"/>
      <c r="Z28" s="917"/>
      <c r="AA28" s="917"/>
      <c r="AB28" s="917"/>
      <c r="AC28" s="917"/>
      <c r="AD28" s="917"/>
      <c r="AE28" s="917"/>
      <c r="AF28" s="917"/>
      <c r="AG28" s="917"/>
      <c r="AH28" s="917"/>
      <c r="AI28" s="917"/>
      <c r="AJ28" s="917"/>
      <c r="AK28" s="917"/>
      <c r="AL28" s="917"/>
      <c r="AM28" s="917"/>
      <c r="AN28" s="917"/>
      <c r="AO28" s="917"/>
      <c r="AP28" s="917"/>
      <c r="AQ28" s="917"/>
      <c r="AR28" s="917"/>
      <c r="AS28" s="917"/>
      <c r="AT28" s="917"/>
    </row>
    <row r="29" spans="2:55" x14ac:dyDescent="0.2">
      <c r="B29" s="33"/>
      <c r="C29" s="982"/>
      <c r="D29" s="982"/>
      <c r="E29" s="982"/>
      <c r="F29" s="33"/>
      <c r="G29" s="33"/>
      <c r="H29" s="33"/>
      <c r="I29" s="985" t="s">
        <v>226</v>
      </c>
      <c r="J29" s="986"/>
      <c r="K29" s="987"/>
      <c r="L29" s="33"/>
      <c r="M29" s="33"/>
      <c r="N29" s="33"/>
      <c r="O29" s="982" t="s">
        <v>227</v>
      </c>
      <c r="P29" s="982"/>
      <c r="Q29" s="982"/>
      <c r="R29" s="918"/>
      <c r="S29" s="918"/>
      <c r="T29" s="33"/>
      <c r="U29" s="33"/>
      <c r="V29" s="988" t="s">
        <v>230</v>
      </c>
      <c r="W29" s="986"/>
      <c r="X29" s="987"/>
      <c r="Y29" s="919"/>
      <c r="Z29" s="33"/>
      <c r="AA29" s="33"/>
      <c r="AB29" s="918"/>
      <c r="AC29" s="982" t="s">
        <v>231</v>
      </c>
      <c r="AD29" s="982"/>
      <c r="AE29" s="982"/>
      <c r="AF29" s="33"/>
      <c r="AG29" s="33"/>
      <c r="AH29" s="33"/>
      <c r="AI29" s="982" t="s">
        <v>143</v>
      </c>
      <c r="AJ29" s="982"/>
      <c r="AK29" s="982"/>
      <c r="AL29" s="33"/>
      <c r="AM29" s="33"/>
      <c r="AN29" s="33"/>
      <c r="AO29" s="33"/>
      <c r="AP29" s="918"/>
      <c r="AQ29" s="918"/>
      <c r="AR29" s="918"/>
      <c r="AS29" s="33"/>
      <c r="AT29" s="33"/>
    </row>
    <row r="30" spans="2:55" x14ac:dyDescent="0.2">
      <c r="B30" s="33"/>
      <c r="C30" s="919"/>
      <c r="D30" s="919"/>
      <c r="E30" s="919"/>
      <c r="F30" s="33"/>
      <c r="G30" s="33"/>
      <c r="H30" s="33"/>
      <c r="I30" s="920"/>
      <c r="J30" s="919"/>
      <c r="K30" s="919"/>
      <c r="L30" s="33"/>
      <c r="M30" s="33"/>
      <c r="N30" s="33"/>
      <c r="O30" s="919"/>
      <c r="P30" s="919"/>
      <c r="Q30" s="919"/>
      <c r="R30" s="918"/>
      <c r="S30" s="918"/>
      <c r="T30" s="33"/>
      <c r="U30" s="33"/>
      <c r="V30" s="919"/>
      <c r="W30" s="919"/>
      <c r="X30" s="919"/>
      <c r="Y30" s="919"/>
      <c r="Z30" s="33"/>
      <c r="AA30" s="33"/>
      <c r="AB30" s="918"/>
      <c r="AC30" s="919"/>
      <c r="AD30" s="919"/>
      <c r="AE30" s="919"/>
      <c r="AF30" s="33"/>
      <c r="AG30" s="33"/>
      <c r="AH30" s="33"/>
      <c r="AI30" s="919"/>
      <c r="AJ30" s="919"/>
      <c r="AK30" s="919"/>
      <c r="AL30" s="33"/>
      <c r="AM30" s="33"/>
      <c r="AN30" s="33"/>
      <c r="AO30" s="33"/>
      <c r="AP30" s="919"/>
      <c r="AQ30" s="919"/>
      <c r="AR30" s="919"/>
      <c r="AS30" s="33"/>
      <c r="AT30" s="33"/>
    </row>
  </sheetData>
  <mergeCells count="98">
    <mergeCell ref="U27:AA27"/>
    <mergeCell ref="AX10:AX11"/>
    <mergeCell ref="P17:S17"/>
    <mergeCell ref="T17:T18"/>
    <mergeCell ref="U17:X17"/>
    <mergeCell ref="Y17:AB17"/>
    <mergeCell ref="AC17:AF17"/>
    <mergeCell ref="P10:S10"/>
    <mergeCell ref="T10:T11"/>
    <mergeCell ref="U10:X10"/>
    <mergeCell ref="Y10:AB10"/>
    <mergeCell ref="AC10:AF10"/>
    <mergeCell ref="AP23:AS23"/>
    <mergeCell ref="AH17:AJ17"/>
    <mergeCell ref="AG10:AG11"/>
    <mergeCell ref="AH10:AJ10"/>
    <mergeCell ref="K17:K18"/>
    <mergeCell ref="L17:O17"/>
    <mergeCell ref="B27:F27"/>
    <mergeCell ref="G27:M27"/>
    <mergeCell ref="N27:T27"/>
    <mergeCell ref="C10:F10"/>
    <mergeCell ref="G10:G11"/>
    <mergeCell ref="H10:J10"/>
    <mergeCell ref="K10:K11"/>
    <mergeCell ref="L10:O10"/>
    <mergeCell ref="AC29:AE29"/>
    <mergeCell ref="AI29:AK29"/>
    <mergeCell ref="C17:F17"/>
    <mergeCell ref="AK23:AK24"/>
    <mergeCell ref="AL23:AO23"/>
    <mergeCell ref="AB27:AF27"/>
    <mergeCell ref="AG27:AM27"/>
    <mergeCell ref="AN27:AT27"/>
    <mergeCell ref="C29:E29"/>
    <mergeCell ref="I29:K29"/>
    <mergeCell ref="O29:Q29"/>
    <mergeCell ref="V29:X29"/>
    <mergeCell ref="G17:G18"/>
    <mergeCell ref="H17:J17"/>
    <mergeCell ref="AT23:AT24"/>
    <mergeCell ref="AG17:AG18"/>
    <mergeCell ref="AU4:AW4"/>
    <mergeCell ref="AX4:AX5"/>
    <mergeCell ref="AY4:BB4"/>
    <mergeCell ref="AK17:AK18"/>
    <mergeCell ref="AL17:AO17"/>
    <mergeCell ref="AP17:AS17"/>
    <mergeCell ref="AT17:AT18"/>
    <mergeCell ref="AY10:BB10"/>
    <mergeCell ref="B2:BB2"/>
    <mergeCell ref="C4:F4"/>
    <mergeCell ref="G4:G5"/>
    <mergeCell ref="H4:J4"/>
    <mergeCell ref="K4:K5"/>
    <mergeCell ref="L4:O4"/>
    <mergeCell ref="P4:S4"/>
    <mergeCell ref="T4:T5"/>
    <mergeCell ref="U4:X4"/>
    <mergeCell ref="Y4:AB4"/>
    <mergeCell ref="AC4:AF4"/>
    <mergeCell ref="AG4:AG5"/>
    <mergeCell ref="AH4:AJ4"/>
    <mergeCell ref="AK4:AK5"/>
    <mergeCell ref="AP4:AS4"/>
    <mergeCell ref="AT4:AT5"/>
    <mergeCell ref="W9:AB9"/>
    <mergeCell ref="W3:AB3"/>
    <mergeCell ref="BC4:BC5"/>
    <mergeCell ref="C23:F23"/>
    <mergeCell ref="G23:G24"/>
    <mergeCell ref="H23:J23"/>
    <mergeCell ref="K23:K24"/>
    <mergeCell ref="L23:O23"/>
    <mergeCell ref="P23:S23"/>
    <mergeCell ref="T23:T24"/>
    <mergeCell ref="U23:X23"/>
    <mergeCell ref="Y23:AB23"/>
    <mergeCell ref="AC23:AF23"/>
    <mergeCell ref="AG23:AG24"/>
    <mergeCell ref="AH23:AJ23"/>
    <mergeCell ref="AL4:AO4"/>
    <mergeCell ref="BC10:BC11"/>
    <mergeCell ref="W16:AB16"/>
    <mergeCell ref="BC17:BC18"/>
    <mergeCell ref="W22:AB22"/>
    <mergeCell ref="BC23:BC24"/>
    <mergeCell ref="AU23:AW23"/>
    <mergeCell ref="AX23:AX24"/>
    <mergeCell ref="AY23:BB23"/>
    <mergeCell ref="AK10:AK11"/>
    <mergeCell ref="AL10:AO10"/>
    <mergeCell ref="AU17:AW17"/>
    <mergeCell ref="AX17:AX18"/>
    <mergeCell ref="AY17:BB17"/>
    <mergeCell ref="AP10:AS10"/>
    <mergeCell ref="AT10:AT11"/>
    <mergeCell ref="AU10:AW10"/>
  </mergeCells>
  <pageMargins left="0.23622047244094491" right="0.23622047244094491" top="0.35433070866141736" bottom="0.35433070866141736" header="0" footer="0"/>
  <pageSetup paperSize="9" fitToWidth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BC13"/>
  <sheetViews>
    <sheetView topLeftCell="A16" zoomScale="120" zoomScaleSheetLayoutView="120" workbookViewId="0">
      <selection activeCell="AI13" sqref="AI13:AL13"/>
    </sheetView>
  </sheetViews>
  <sheetFormatPr defaultColWidth="9.140625" defaultRowHeight="12.75" x14ac:dyDescent="0.2"/>
  <cols>
    <col min="1" max="1" width="3.140625" customWidth="1"/>
    <col min="2" max="2" width="6.140625" customWidth="1"/>
    <col min="3" max="3" width="2" customWidth="1"/>
    <col min="4" max="4" width="2.140625" customWidth="1"/>
    <col min="5" max="5" width="2.28515625" customWidth="1"/>
    <col min="6" max="6" width="2.140625" customWidth="1"/>
    <col min="7" max="7" width="3.140625" customWidth="1"/>
    <col min="8" max="8" width="2.7109375" customWidth="1"/>
    <col min="9" max="9" width="5" customWidth="1"/>
    <col min="10" max="11" width="2.5703125" customWidth="1"/>
    <col min="12" max="12" width="2.140625" customWidth="1"/>
    <col min="13" max="13" width="2.28515625" customWidth="1"/>
    <col min="14" max="14" width="2.140625" customWidth="1"/>
    <col min="15" max="15" width="2.42578125" customWidth="1"/>
    <col min="16" max="19" width="2.140625" customWidth="1"/>
    <col min="20" max="33" width="2.42578125" customWidth="1"/>
    <col min="34" max="34" width="4.140625" customWidth="1"/>
    <col min="35" max="55" width="2.42578125" customWidth="1"/>
  </cols>
  <sheetData>
    <row r="1" spans="2:55" ht="12.75" customHeight="1" x14ac:dyDescent="0.2">
      <c r="B1" s="33"/>
      <c r="C1" s="33"/>
      <c r="D1" s="33"/>
      <c r="E1" s="33"/>
      <c r="F1" s="33"/>
      <c r="G1" s="33"/>
      <c r="H1" s="33"/>
      <c r="I1" s="32"/>
      <c r="J1" s="33"/>
      <c r="K1" s="33"/>
      <c r="L1" s="33"/>
      <c r="M1" s="33"/>
      <c r="N1" s="33"/>
      <c r="O1" s="33"/>
      <c r="P1" s="33"/>
      <c r="Q1" s="33"/>
      <c r="R1" s="34"/>
      <c r="S1" s="34"/>
      <c r="T1" s="33"/>
      <c r="U1" s="33"/>
      <c r="V1" s="33"/>
      <c r="W1" s="33"/>
      <c r="X1" s="33"/>
      <c r="Y1" s="33"/>
      <c r="Z1" s="33"/>
      <c r="AA1" s="33"/>
      <c r="AB1" s="34"/>
      <c r="AC1" s="33"/>
      <c r="AD1" s="33"/>
      <c r="AE1" s="33"/>
      <c r="AF1" s="33"/>
      <c r="AG1" s="33"/>
      <c r="AH1" s="33"/>
      <c r="AI1" s="33"/>
      <c r="AJ1" s="33"/>
      <c r="AK1" s="33"/>
      <c r="AL1" s="33"/>
      <c r="AM1" s="33"/>
      <c r="AN1" s="33"/>
      <c r="AO1" s="33"/>
      <c r="AP1" s="33"/>
      <c r="AQ1" s="33"/>
      <c r="AR1" s="33"/>
      <c r="AS1" s="33"/>
      <c r="AT1" s="33"/>
      <c r="AU1" s="33"/>
      <c r="AV1" s="33"/>
      <c r="AW1" s="33"/>
      <c r="AX1" s="33"/>
      <c r="AY1" s="33"/>
      <c r="AZ1" s="34"/>
      <c r="BA1" s="33"/>
      <c r="BB1" s="33"/>
      <c r="BC1" s="33"/>
    </row>
    <row r="2" spans="2:55" ht="15.75" x14ac:dyDescent="0.2">
      <c r="B2" s="690"/>
      <c r="C2" s="690"/>
      <c r="D2" s="690"/>
      <c r="E2" s="690"/>
      <c r="F2" s="690"/>
      <c r="G2" s="690"/>
      <c r="H2" s="690"/>
      <c r="I2" s="690"/>
      <c r="J2" s="690"/>
      <c r="K2" s="690"/>
      <c r="L2" s="690"/>
      <c r="M2" s="690"/>
      <c r="N2" s="690"/>
      <c r="O2" s="34"/>
      <c r="P2" s="34"/>
      <c r="Q2" s="34"/>
      <c r="R2" s="690"/>
      <c r="S2" s="690"/>
      <c r="T2" s="690"/>
      <c r="U2" s="690"/>
      <c r="V2" s="1017" t="s">
        <v>232</v>
      </c>
      <c r="W2" s="1017"/>
      <c r="X2" s="1017"/>
      <c r="Y2" s="1017"/>
      <c r="Z2" s="1017"/>
      <c r="AA2" s="1017"/>
      <c r="AB2" s="1017"/>
      <c r="AC2" s="1017"/>
      <c r="AD2" s="1017"/>
      <c r="AE2" s="1017"/>
      <c r="AF2" s="1018"/>
      <c r="AG2" s="1018"/>
      <c r="AH2" s="1018"/>
      <c r="AI2" s="1018"/>
      <c r="AJ2" s="1018"/>
      <c r="AK2" s="1018"/>
      <c r="AL2" s="1018"/>
      <c r="AM2" s="1018"/>
      <c r="AN2" s="1018"/>
      <c r="AO2" s="1018"/>
      <c r="AP2" s="1018"/>
      <c r="AQ2" s="1018"/>
      <c r="AR2" s="942"/>
      <c r="AS2" s="690"/>
      <c r="AT2" s="690"/>
      <c r="AU2" s="690"/>
      <c r="AV2" s="690"/>
      <c r="AW2" s="690"/>
      <c r="AX2" s="690"/>
      <c r="AY2" s="690"/>
      <c r="AZ2" s="690"/>
      <c r="BA2" s="690"/>
      <c r="BB2" s="690"/>
      <c r="BC2" s="690"/>
    </row>
    <row r="3" spans="2:55" ht="6.75" customHeight="1" thickBot="1" x14ac:dyDescent="0.25"/>
    <row r="4" spans="2:55" x14ac:dyDescent="0.2">
      <c r="B4" s="990" t="s">
        <v>233</v>
      </c>
      <c r="C4" s="992" t="s">
        <v>29</v>
      </c>
      <c r="D4" s="993"/>
      <c r="E4" s="993"/>
      <c r="F4" s="993"/>
      <c r="G4" s="993"/>
      <c r="H4" s="993"/>
      <c r="I4" s="993"/>
      <c r="J4" s="993"/>
      <c r="K4" s="993"/>
      <c r="L4" s="993"/>
      <c r="M4" s="993"/>
      <c r="N4" s="993"/>
      <c r="O4" s="993"/>
      <c r="P4" s="993"/>
      <c r="Q4" s="993"/>
      <c r="R4" s="993"/>
      <c r="S4" s="993"/>
      <c r="T4" s="993"/>
      <c r="U4" s="993"/>
      <c r="V4" s="993"/>
      <c r="W4" s="993"/>
      <c r="X4" s="993"/>
      <c r="Y4" s="993"/>
      <c r="Z4" s="994"/>
      <c r="AA4" s="1007" t="s">
        <v>239</v>
      </c>
      <c r="AB4" s="1008"/>
      <c r="AC4" s="1008"/>
      <c r="AD4" s="1008"/>
      <c r="AE4" s="992" t="s">
        <v>240</v>
      </c>
      <c r="AF4" s="993"/>
      <c r="AG4" s="993"/>
      <c r="AH4" s="993"/>
      <c r="AI4" s="993"/>
      <c r="AJ4" s="993"/>
      <c r="AK4" s="993"/>
      <c r="AL4" s="993"/>
      <c r="AM4" s="993"/>
      <c r="AN4" s="993"/>
      <c r="AO4" s="993"/>
      <c r="AP4" s="994"/>
      <c r="AQ4" s="1007" t="s">
        <v>242</v>
      </c>
      <c r="AR4" s="1032"/>
      <c r="AS4" s="1032"/>
      <c r="AT4" s="1033"/>
      <c r="AU4" s="1032" t="s">
        <v>353</v>
      </c>
      <c r="AV4" s="1032"/>
      <c r="AW4" s="1033"/>
      <c r="AX4" s="1007" t="s">
        <v>234</v>
      </c>
      <c r="AY4" s="1032"/>
      <c r="AZ4" s="1033"/>
      <c r="BA4" s="992" t="s">
        <v>6</v>
      </c>
      <c r="BB4" s="993"/>
      <c r="BC4" s="994"/>
    </row>
    <row r="5" spans="2:55" ht="9" customHeight="1" thickBot="1" x14ac:dyDescent="0.25">
      <c r="B5" s="991"/>
      <c r="C5" s="1003"/>
      <c r="D5" s="1004"/>
      <c r="E5" s="1004"/>
      <c r="F5" s="1004"/>
      <c r="G5" s="1004"/>
      <c r="H5" s="1004"/>
      <c r="I5" s="1004"/>
      <c r="J5" s="1004"/>
      <c r="K5" s="1004"/>
      <c r="L5" s="1004"/>
      <c r="M5" s="1004"/>
      <c r="N5" s="1004"/>
      <c r="O5" s="1004"/>
      <c r="P5" s="1004"/>
      <c r="Q5" s="1004"/>
      <c r="R5" s="1004"/>
      <c r="S5" s="1004"/>
      <c r="T5" s="1004"/>
      <c r="U5" s="1004"/>
      <c r="V5" s="1004"/>
      <c r="W5" s="1004"/>
      <c r="X5" s="1004"/>
      <c r="Y5" s="1004"/>
      <c r="Z5" s="1005"/>
      <c r="AA5" s="1009"/>
      <c r="AB5" s="1010"/>
      <c r="AC5" s="1010"/>
      <c r="AD5" s="1010"/>
      <c r="AE5" s="995"/>
      <c r="AF5" s="996"/>
      <c r="AG5" s="996"/>
      <c r="AH5" s="996"/>
      <c r="AI5" s="996"/>
      <c r="AJ5" s="996"/>
      <c r="AK5" s="996"/>
      <c r="AL5" s="996"/>
      <c r="AM5" s="996"/>
      <c r="AN5" s="996"/>
      <c r="AO5" s="996"/>
      <c r="AP5" s="997"/>
      <c r="AQ5" s="1034"/>
      <c r="AR5" s="984"/>
      <c r="AS5" s="984"/>
      <c r="AT5" s="1035"/>
      <c r="AU5" s="984"/>
      <c r="AV5" s="984"/>
      <c r="AW5" s="1035"/>
      <c r="AX5" s="1003"/>
      <c r="AY5" s="1004"/>
      <c r="AZ5" s="1005"/>
      <c r="BA5" s="1003"/>
      <c r="BB5" s="1004"/>
      <c r="BC5" s="1005"/>
    </row>
    <row r="6" spans="2:55" ht="10.5" hidden="1" customHeight="1" x14ac:dyDescent="0.2">
      <c r="B6" s="991"/>
      <c r="C6" s="1003"/>
      <c r="D6" s="1004"/>
      <c r="E6" s="1004"/>
      <c r="F6" s="1004"/>
      <c r="G6" s="1004"/>
      <c r="H6" s="1004"/>
      <c r="I6" s="1004"/>
      <c r="J6" s="1004"/>
      <c r="K6" s="1004"/>
      <c r="L6" s="1004"/>
      <c r="M6" s="1004"/>
      <c r="N6" s="1004"/>
      <c r="O6" s="1004"/>
      <c r="P6" s="1004"/>
      <c r="Q6" s="1004"/>
      <c r="R6" s="1004"/>
      <c r="S6" s="1004"/>
      <c r="T6" s="1004"/>
      <c r="U6" s="1004"/>
      <c r="V6" s="1004"/>
      <c r="W6" s="1004"/>
      <c r="X6" s="1004"/>
      <c r="Y6" s="1004"/>
      <c r="Z6" s="1005"/>
      <c r="AA6" s="1009"/>
      <c r="AB6" s="1010"/>
      <c r="AC6" s="1010"/>
      <c r="AD6" s="1010"/>
      <c r="AE6" s="992" t="s">
        <v>241</v>
      </c>
      <c r="AF6" s="993"/>
      <c r="AG6" s="993"/>
      <c r="AH6" s="994"/>
      <c r="AI6" s="1007" t="s">
        <v>375</v>
      </c>
      <c r="AJ6" s="1032"/>
      <c r="AK6" s="1032"/>
      <c r="AL6" s="1033"/>
      <c r="AM6" s="1007" t="s">
        <v>376</v>
      </c>
      <c r="AN6" s="1032"/>
      <c r="AO6" s="1032"/>
      <c r="AP6" s="1033"/>
      <c r="AQ6" s="1034"/>
      <c r="AR6" s="984"/>
      <c r="AS6" s="984"/>
      <c r="AT6" s="1035"/>
      <c r="AU6" s="984"/>
      <c r="AV6" s="984"/>
      <c r="AW6" s="1035"/>
      <c r="AX6" s="1003"/>
      <c r="AY6" s="1004"/>
      <c r="AZ6" s="1005"/>
      <c r="BA6" s="1003"/>
      <c r="BB6" s="1004"/>
      <c r="BC6" s="1005"/>
    </row>
    <row r="7" spans="2:55" ht="124.9" customHeight="1" thickBot="1" x14ac:dyDescent="0.25">
      <c r="B7" s="991"/>
      <c r="C7" s="998" t="s">
        <v>235</v>
      </c>
      <c r="D7" s="999"/>
      <c r="E7" s="999"/>
      <c r="F7" s="999"/>
      <c r="G7" s="999"/>
      <c r="H7" s="999"/>
      <c r="I7" s="999"/>
      <c r="J7" s="1002"/>
      <c r="K7" s="998" t="s">
        <v>237</v>
      </c>
      <c r="L7" s="999"/>
      <c r="M7" s="999"/>
      <c r="N7" s="999"/>
      <c r="O7" s="999"/>
      <c r="P7" s="999"/>
      <c r="Q7" s="999"/>
      <c r="R7" s="1002"/>
      <c r="S7" s="998" t="s">
        <v>238</v>
      </c>
      <c r="T7" s="999"/>
      <c r="U7" s="999"/>
      <c r="V7" s="999"/>
      <c r="W7" s="999"/>
      <c r="X7" s="999"/>
      <c r="Y7" s="999"/>
      <c r="Z7" s="1002"/>
      <c r="AA7" s="1011"/>
      <c r="AB7" s="1012"/>
      <c r="AC7" s="1012"/>
      <c r="AD7" s="1012"/>
      <c r="AE7" s="995"/>
      <c r="AF7" s="996"/>
      <c r="AG7" s="996"/>
      <c r="AH7" s="997"/>
      <c r="AI7" s="1036"/>
      <c r="AJ7" s="1037"/>
      <c r="AK7" s="1037"/>
      <c r="AL7" s="1038"/>
      <c r="AM7" s="1036"/>
      <c r="AN7" s="1037"/>
      <c r="AO7" s="1037"/>
      <c r="AP7" s="1038"/>
      <c r="AQ7" s="1036"/>
      <c r="AR7" s="1037"/>
      <c r="AS7" s="1037"/>
      <c r="AT7" s="1038"/>
      <c r="AU7" s="1037"/>
      <c r="AV7" s="1037"/>
      <c r="AW7" s="1038"/>
      <c r="AX7" s="995"/>
      <c r="AY7" s="996"/>
      <c r="AZ7" s="997"/>
      <c r="BA7" s="1019"/>
      <c r="BB7" s="1020"/>
      <c r="BC7" s="1028"/>
    </row>
    <row r="8" spans="2:55" ht="13.5" thickBot="1" x14ac:dyDescent="0.25">
      <c r="B8" s="991"/>
      <c r="C8" s="1003" t="s">
        <v>158</v>
      </c>
      <c r="D8" s="1004"/>
      <c r="E8" s="1004"/>
      <c r="F8" s="1006"/>
      <c r="G8" s="1016" t="s">
        <v>159</v>
      </c>
      <c r="H8" s="1004"/>
      <c r="I8" s="1004"/>
      <c r="J8" s="1005"/>
      <c r="K8" s="1003" t="s">
        <v>158</v>
      </c>
      <c r="L8" s="1004"/>
      <c r="M8" s="1004"/>
      <c r="N8" s="1006"/>
      <c r="O8" s="1016" t="s">
        <v>159</v>
      </c>
      <c r="P8" s="1004"/>
      <c r="Q8" s="1004"/>
      <c r="R8" s="1005"/>
      <c r="S8" s="1003" t="s">
        <v>158</v>
      </c>
      <c r="T8" s="1004"/>
      <c r="U8" s="1004"/>
      <c r="V8" s="1006"/>
      <c r="W8" s="1016" t="s">
        <v>159</v>
      </c>
      <c r="X8" s="1004"/>
      <c r="Y8" s="1004"/>
      <c r="Z8" s="1005"/>
      <c r="AA8" s="1003" t="s">
        <v>371</v>
      </c>
      <c r="AB8" s="1015"/>
      <c r="AC8" s="1013" t="s">
        <v>372</v>
      </c>
      <c r="AD8" s="1014"/>
      <c r="AE8" s="1003" t="s">
        <v>158</v>
      </c>
      <c r="AF8" s="1004"/>
      <c r="AG8" s="1004"/>
      <c r="AH8" s="1005"/>
      <c r="AI8" s="1003" t="s">
        <v>158</v>
      </c>
      <c r="AJ8" s="1004"/>
      <c r="AK8" s="1004"/>
      <c r="AL8" s="1005"/>
      <c r="AM8" s="1003" t="s">
        <v>158</v>
      </c>
      <c r="AN8" s="1004"/>
      <c r="AO8" s="1004"/>
      <c r="AP8" s="1005"/>
      <c r="AQ8" s="1003" t="s">
        <v>158</v>
      </c>
      <c r="AR8" s="1004"/>
      <c r="AS8" s="1004"/>
      <c r="AT8" s="1005"/>
      <c r="AU8" s="998" t="s">
        <v>372</v>
      </c>
      <c r="AV8" s="999"/>
      <c r="AW8" s="1002"/>
      <c r="AX8" s="1003" t="s">
        <v>158</v>
      </c>
      <c r="AY8" s="1004"/>
      <c r="AZ8" s="1005"/>
      <c r="BA8" s="1050" t="s">
        <v>158</v>
      </c>
      <c r="BB8" s="1051"/>
      <c r="BC8" s="1052"/>
    </row>
    <row r="9" spans="2:55" ht="13.5" thickBot="1" x14ac:dyDescent="0.25">
      <c r="B9" s="515" t="s">
        <v>236</v>
      </c>
      <c r="C9" s="998">
        <f>K9+S9</f>
        <v>39.900000000000006</v>
      </c>
      <c r="D9" s="999"/>
      <c r="E9" s="999"/>
      <c r="F9" s="1000"/>
      <c r="G9" s="1001">
        <f>O9+W9</f>
        <v>1436</v>
      </c>
      <c r="H9" s="999"/>
      <c r="I9" s="999"/>
      <c r="J9" s="1002"/>
      <c r="K9" s="998">
        <v>16.8</v>
      </c>
      <c r="L9" s="999"/>
      <c r="M9" s="999"/>
      <c r="N9" s="1000"/>
      <c r="O9" s="1001">
        <v>604</v>
      </c>
      <c r="P9" s="999"/>
      <c r="Q9" s="999"/>
      <c r="R9" s="1002"/>
      <c r="S9" s="998">
        <v>23.1</v>
      </c>
      <c r="T9" s="999"/>
      <c r="U9" s="999"/>
      <c r="V9" s="1000"/>
      <c r="W9" s="1001">
        <v>832</v>
      </c>
      <c r="X9" s="999"/>
      <c r="Y9" s="999"/>
      <c r="Z9" s="1002"/>
      <c r="AA9" s="998">
        <v>1.1000000000000001</v>
      </c>
      <c r="AB9" s="1049"/>
      <c r="AC9" s="1001">
        <v>40</v>
      </c>
      <c r="AD9" s="1002"/>
      <c r="AE9" s="998"/>
      <c r="AF9" s="999"/>
      <c r="AG9" s="999"/>
      <c r="AH9" s="1002"/>
      <c r="AI9" s="998"/>
      <c r="AJ9" s="999"/>
      <c r="AK9" s="999"/>
      <c r="AL9" s="1002"/>
      <c r="AM9" s="998"/>
      <c r="AN9" s="999"/>
      <c r="AO9" s="999"/>
      <c r="AP9" s="1002"/>
      <c r="AQ9" s="998"/>
      <c r="AR9" s="999"/>
      <c r="AS9" s="999"/>
      <c r="AT9" s="1002"/>
      <c r="AU9" s="998">
        <f>G9+AC9</f>
        <v>1476</v>
      </c>
      <c r="AV9" s="999"/>
      <c r="AW9" s="1002"/>
      <c r="AX9" s="998">
        <v>11</v>
      </c>
      <c r="AY9" s="999"/>
      <c r="AZ9" s="1002"/>
      <c r="BA9" s="998">
        <f>AX9+AA9+C9</f>
        <v>52.000000000000007</v>
      </c>
      <c r="BB9" s="999"/>
      <c r="BC9" s="1002"/>
    </row>
    <row r="10" spans="2:55" x14ac:dyDescent="0.2">
      <c r="B10" s="516" t="s">
        <v>243</v>
      </c>
      <c r="C10" s="1019">
        <f>K10+S10</f>
        <v>32</v>
      </c>
      <c r="D10" s="1020"/>
      <c r="E10" s="1020"/>
      <c r="F10" s="1021"/>
      <c r="G10" s="1047">
        <f>O10+W10</f>
        <v>1152</v>
      </c>
      <c r="H10" s="1020"/>
      <c r="I10" s="1020"/>
      <c r="J10" s="1028"/>
      <c r="K10" s="1019">
        <v>12.3</v>
      </c>
      <c r="L10" s="1020"/>
      <c r="M10" s="1020"/>
      <c r="N10" s="1021"/>
      <c r="O10" s="1047">
        <v>444</v>
      </c>
      <c r="P10" s="1020"/>
      <c r="Q10" s="1020"/>
      <c r="R10" s="1028"/>
      <c r="S10" s="1019">
        <v>19.7</v>
      </c>
      <c r="T10" s="1020"/>
      <c r="U10" s="1020"/>
      <c r="V10" s="1021"/>
      <c r="W10" s="1047">
        <v>708</v>
      </c>
      <c r="X10" s="1020"/>
      <c r="Y10" s="1020"/>
      <c r="Z10" s="1028"/>
      <c r="AA10" s="1019">
        <v>2</v>
      </c>
      <c r="AB10" s="1040"/>
      <c r="AC10" s="1047">
        <v>72</v>
      </c>
      <c r="AD10" s="1028"/>
      <c r="AE10" s="1019">
        <v>4</v>
      </c>
      <c r="AF10" s="1020"/>
      <c r="AG10" s="1020"/>
      <c r="AH10" s="1028"/>
      <c r="AI10" s="1019">
        <v>4</v>
      </c>
      <c r="AJ10" s="1020"/>
      <c r="AK10" s="1020"/>
      <c r="AL10" s="1028"/>
      <c r="AM10" s="1019"/>
      <c r="AN10" s="1020"/>
      <c r="AO10" s="1020"/>
      <c r="AP10" s="1028"/>
      <c r="AQ10" s="1019"/>
      <c r="AR10" s="1020"/>
      <c r="AS10" s="1020"/>
      <c r="AT10" s="1028"/>
      <c r="AU10" s="1053">
        <f>G10+AC10+AE10*36+AI10*36</f>
        <v>1512</v>
      </c>
      <c r="AV10" s="1054"/>
      <c r="AW10" s="1045"/>
      <c r="AX10" s="1019">
        <v>10</v>
      </c>
      <c r="AY10" s="1020"/>
      <c r="AZ10" s="1028"/>
      <c r="BA10" s="1019">
        <f>AX10+AI10+AE10+AA10+C10</f>
        <v>52</v>
      </c>
      <c r="BB10" s="1020"/>
      <c r="BC10" s="1028"/>
    </row>
    <row r="11" spans="2:55" ht="13.5" thickBot="1" x14ac:dyDescent="0.25">
      <c r="B11" s="517" t="s">
        <v>46</v>
      </c>
      <c r="C11" s="1022">
        <f>K11+S11</f>
        <v>31.4</v>
      </c>
      <c r="D11" s="1023"/>
      <c r="E11" s="1023"/>
      <c r="F11" s="1042"/>
      <c r="G11" s="1039">
        <f>O11+W11</f>
        <v>1128</v>
      </c>
      <c r="H11" s="1023"/>
      <c r="I11" s="1023"/>
      <c r="J11" s="1024"/>
      <c r="K11" s="1022">
        <v>16.7</v>
      </c>
      <c r="L11" s="1023"/>
      <c r="M11" s="1023"/>
      <c r="N11" s="1042"/>
      <c r="O11" s="1039">
        <v>600</v>
      </c>
      <c r="P11" s="1023"/>
      <c r="Q11" s="1023"/>
      <c r="R11" s="1024"/>
      <c r="S11" s="1022">
        <v>14.7</v>
      </c>
      <c r="T11" s="1023"/>
      <c r="U11" s="1023"/>
      <c r="V11" s="1042"/>
      <c r="W11" s="1039">
        <v>528</v>
      </c>
      <c r="X11" s="1023"/>
      <c r="Y11" s="1023"/>
      <c r="Z11" s="1024"/>
      <c r="AA11" s="1022">
        <v>1.6</v>
      </c>
      <c r="AB11" s="1041"/>
      <c r="AC11" s="1043">
        <v>60</v>
      </c>
      <c r="AD11" s="1031"/>
      <c r="AE11" s="1019">
        <v>4</v>
      </c>
      <c r="AF11" s="1020"/>
      <c r="AG11" s="1020"/>
      <c r="AH11" s="1028"/>
      <c r="AI11" s="1022">
        <v>4</v>
      </c>
      <c r="AJ11" s="1023"/>
      <c r="AK11" s="1023"/>
      <c r="AL11" s="1024"/>
      <c r="AM11" s="1022"/>
      <c r="AN11" s="1023"/>
      <c r="AO11" s="1023"/>
      <c r="AP11" s="1024"/>
      <c r="AQ11" s="1022"/>
      <c r="AR11" s="1023"/>
      <c r="AS11" s="1023"/>
      <c r="AT11" s="1024"/>
      <c r="AU11" s="1022">
        <f>G11+AC11+AE11*36+AI11*36</f>
        <v>1476</v>
      </c>
      <c r="AV11" s="1023"/>
      <c r="AW11" s="1024"/>
      <c r="AX11" s="1022">
        <v>11</v>
      </c>
      <c r="AY11" s="1023"/>
      <c r="AZ11" s="1024"/>
      <c r="BA11" s="1022">
        <f>AX11+AI11+AE11+AA11+C11</f>
        <v>52</v>
      </c>
      <c r="BB11" s="1023"/>
      <c r="BC11" s="1024"/>
    </row>
    <row r="12" spans="2:55" x14ac:dyDescent="0.2">
      <c r="B12" s="517" t="s">
        <v>244</v>
      </c>
      <c r="C12" s="1022">
        <f>K12+S12</f>
        <v>20.6</v>
      </c>
      <c r="D12" s="1023"/>
      <c r="E12" s="1023"/>
      <c r="F12" s="1042"/>
      <c r="G12" s="1039">
        <f>O12+W12</f>
        <v>744</v>
      </c>
      <c r="H12" s="1023"/>
      <c r="I12" s="1023"/>
      <c r="J12" s="1024"/>
      <c r="K12" s="1022">
        <v>12</v>
      </c>
      <c r="L12" s="1023"/>
      <c r="M12" s="1023"/>
      <c r="N12" s="1042"/>
      <c r="O12" s="1039">
        <v>432</v>
      </c>
      <c r="P12" s="1023"/>
      <c r="Q12" s="1023"/>
      <c r="R12" s="1024"/>
      <c r="S12" s="1022">
        <v>8.6</v>
      </c>
      <c r="T12" s="1023"/>
      <c r="U12" s="1023"/>
      <c r="V12" s="1042"/>
      <c r="W12" s="1039">
        <v>312</v>
      </c>
      <c r="X12" s="1023"/>
      <c r="Y12" s="1023"/>
      <c r="Z12" s="1024"/>
      <c r="AA12" s="1022">
        <v>2.4</v>
      </c>
      <c r="AB12" s="1041"/>
      <c r="AC12" s="1044">
        <v>84</v>
      </c>
      <c r="AD12" s="1045"/>
      <c r="AE12" s="1022">
        <v>4</v>
      </c>
      <c r="AF12" s="1023"/>
      <c r="AG12" s="1023"/>
      <c r="AH12" s="1024"/>
      <c r="AI12" s="1022">
        <v>4</v>
      </c>
      <c r="AJ12" s="1023"/>
      <c r="AK12" s="1023"/>
      <c r="AL12" s="1024"/>
      <c r="AM12" s="1022">
        <v>4</v>
      </c>
      <c r="AN12" s="1023"/>
      <c r="AO12" s="1023"/>
      <c r="AP12" s="1024"/>
      <c r="AQ12" s="1022">
        <v>6</v>
      </c>
      <c r="AR12" s="1023"/>
      <c r="AS12" s="1023"/>
      <c r="AT12" s="1024"/>
      <c r="AU12" s="1022">
        <f>G12+AC12+AE12*36+AI12*36+AM12*36+AQ12*36</f>
        <v>1476</v>
      </c>
      <c r="AV12" s="1023"/>
      <c r="AW12" s="1024"/>
      <c r="AX12" s="1022">
        <v>2</v>
      </c>
      <c r="AY12" s="1023"/>
      <c r="AZ12" s="1024"/>
      <c r="BA12" s="1022">
        <f>AX12+AQ12+AM12+AI12+AE12+AA12+C12</f>
        <v>43</v>
      </c>
      <c r="BB12" s="1023"/>
      <c r="BC12" s="1024"/>
    </row>
    <row r="13" spans="2:55" ht="13.5" thickBot="1" x14ac:dyDescent="0.25">
      <c r="B13" s="518" t="s">
        <v>160</v>
      </c>
      <c r="C13" s="1025">
        <f>SUM(C9:C12)</f>
        <v>123.9</v>
      </c>
      <c r="D13" s="1026"/>
      <c r="E13" s="1026"/>
      <c r="F13" s="1046"/>
      <c r="G13" s="1029">
        <f>SUM(G9:G12)</f>
        <v>4460</v>
      </c>
      <c r="H13" s="1026"/>
      <c r="I13" s="1026"/>
      <c r="J13" s="1027"/>
      <c r="K13" s="1025">
        <f>SUM(K9:N12)</f>
        <v>57.8</v>
      </c>
      <c r="L13" s="1026"/>
      <c r="M13" s="1026"/>
      <c r="N13" s="1046"/>
      <c r="O13" s="1029">
        <f>SUM(O9:O12)</f>
        <v>2080</v>
      </c>
      <c r="P13" s="1026"/>
      <c r="Q13" s="1026"/>
      <c r="R13" s="1027"/>
      <c r="S13" s="1025">
        <f>SUM(S9:S12)</f>
        <v>66.099999999999994</v>
      </c>
      <c r="T13" s="1026"/>
      <c r="U13" s="1026"/>
      <c r="V13" s="1046"/>
      <c r="W13" s="1029">
        <f>SUM(W9:W12)</f>
        <v>2380</v>
      </c>
      <c r="X13" s="1026"/>
      <c r="Y13" s="1026"/>
      <c r="Z13" s="1027"/>
      <c r="AA13" s="1025">
        <f>SUM(AA9:AA12)</f>
        <v>7.1</v>
      </c>
      <c r="AB13" s="1048"/>
      <c r="AC13" s="1025">
        <f>SUM(AC9:AC12)</f>
        <v>256</v>
      </c>
      <c r="AD13" s="1048"/>
      <c r="AE13" s="1025">
        <f>SUM(AE9:AE12)</f>
        <v>12</v>
      </c>
      <c r="AF13" s="1026"/>
      <c r="AG13" s="1026"/>
      <c r="AH13" s="1027"/>
      <c r="AI13" s="1025">
        <f>SUM(AI9:AI12)</f>
        <v>12</v>
      </c>
      <c r="AJ13" s="1026"/>
      <c r="AK13" s="1026"/>
      <c r="AL13" s="1027"/>
      <c r="AM13" s="1025">
        <f>SUM(AM9:AM12)</f>
        <v>4</v>
      </c>
      <c r="AN13" s="1026"/>
      <c r="AO13" s="1026"/>
      <c r="AP13" s="1027"/>
      <c r="AQ13" s="1025">
        <f>SUM(AQ9:AQ12)</f>
        <v>6</v>
      </c>
      <c r="AR13" s="1030"/>
      <c r="AS13" s="1030"/>
      <c r="AT13" s="1031"/>
      <c r="AU13" s="1025">
        <f>SUM(AU9:AW12)</f>
        <v>5940</v>
      </c>
      <c r="AV13" s="1030"/>
      <c r="AW13" s="1031"/>
      <c r="AX13" s="1025">
        <f>SUM(AX9:AX12)</f>
        <v>34</v>
      </c>
      <c r="AY13" s="1026"/>
      <c r="AZ13" s="1027"/>
      <c r="BA13" s="1025">
        <f>SUM(BA9:BA12)</f>
        <v>199</v>
      </c>
      <c r="BB13" s="1026"/>
      <c r="BC13" s="1027"/>
    </row>
  </sheetData>
  <mergeCells count="105">
    <mergeCell ref="BA13:BC13"/>
    <mergeCell ref="AX12:AZ12"/>
    <mergeCell ref="AX13:AZ13"/>
    <mergeCell ref="BA4:BC7"/>
    <mergeCell ref="AU11:AW11"/>
    <mergeCell ref="AU12:AW12"/>
    <mergeCell ref="BA9:BC9"/>
    <mergeCell ref="BA10:BC10"/>
    <mergeCell ref="BA11:BC11"/>
    <mergeCell ref="BA12:BC12"/>
    <mergeCell ref="AX9:AZ9"/>
    <mergeCell ref="AX10:AZ10"/>
    <mergeCell ref="AX11:AZ11"/>
    <mergeCell ref="AX4:AZ7"/>
    <mergeCell ref="BA8:BC8"/>
    <mergeCell ref="AX8:AZ8"/>
    <mergeCell ref="AU4:AW7"/>
    <mergeCell ref="AU8:AW8"/>
    <mergeCell ref="AU9:AW9"/>
    <mergeCell ref="AU10:AW10"/>
    <mergeCell ref="AU13:AW13"/>
    <mergeCell ref="AQ9:AT9"/>
    <mergeCell ref="AQ10:AT10"/>
    <mergeCell ref="AQ11:AT11"/>
    <mergeCell ref="AQ12:AT12"/>
    <mergeCell ref="S13:V13"/>
    <mergeCell ref="W10:Z10"/>
    <mergeCell ref="AC13:AD13"/>
    <mergeCell ref="S11:V11"/>
    <mergeCell ref="AA13:AB13"/>
    <mergeCell ref="AC10:AD10"/>
    <mergeCell ref="AA9:AB9"/>
    <mergeCell ref="AC9:AD9"/>
    <mergeCell ref="AI13:AL13"/>
    <mergeCell ref="AM13:AP13"/>
    <mergeCell ref="AM11:AP11"/>
    <mergeCell ref="AM10:AP10"/>
    <mergeCell ref="C4:Z6"/>
    <mergeCell ref="W8:Z8"/>
    <mergeCell ref="W12:Z12"/>
    <mergeCell ref="K13:N13"/>
    <mergeCell ref="O12:R12"/>
    <mergeCell ref="C8:F8"/>
    <mergeCell ref="C13:F13"/>
    <mergeCell ref="G13:J13"/>
    <mergeCell ref="K11:N11"/>
    <mergeCell ref="K12:N12"/>
    <mergeCell ref="G12:J12"/>
    <mergeCell ref="O10:R10"/>
    <mergeCell ref="C10:F10"/>
    <mergeCell ref="C11:F11"/>
    <mergeCell ref="O13:R13"/>
    <mergeCell ref="O11:R11"/>
    <mergeCell ref="C12:F12"/>
    <mergeCell ref="G10:J10"/>
    <mergeCell ref="G11:J11"/>
    <mergeCell ref="K10:N10"/>
    <mergeCell ref="V2:AR2"/>
    <mergeCell ref="S10:V10"/>
    <mergeCell ref="AE12:AH12"/>
    <mergeCell ref="AE13:AH13"/>
    <mergeCell ref="AI10:AL10"/>
    <mergeCell ref="AI11:AL11"/>
    <mergeCell ref="AI12:AL12"/>
    <mergeCell ref="W13:Z13"/>
    <mergeCell ref="AQ13:AT13"/>
    <mergeCell ref="AM12:AP12"/>
    <mergeCell ref="AQ4:AT7"/>
    <mergeCell ref="AQ8:AT8"/>
    <mergeCell ref="W11:Z11"/>
    <mergeCell ref="AE10:AH10"/>
    <mergeCell ref="AE11:AH11"/>
    <mergeCell ref="AA10:AB10"/>
    <mergeCell ref="AA11:AB11"/>
    <mergeCell ref="W9:Z9"/>
    <mergeCell ref="S12:V12"/>
    <mergeCell ref="AC11:AD11"/>
    <mergeCell ref="AC12:AD12"/>
    <mergeCell ref="AM6:AP7"/>
    <mergeCell ref="AA12:AB12"/>
    <mergeCell ref="AI6:AL7"/>
    <mergeCell ref="B4:B8"/>
    <mergeCell ref="AE6:AH7"/>
    <mergeCell ref="S9:V9"/>
    <mergeCell ref="C9:F9"/>
    <mergeCell ref="G9:J9"/>
    <mergeCell ref="O9:R9"/>
    <mergeCell ref="AE8:AH8"/>
    <mergeCell ref="S8:V8"/>
    <mergeCell ref="AE4:AP5"/>
    <mergeCell ref="AI8:AL8"/>
    <mergeCell ref="S7:Z7"/>
    <mergeCell ref="K7:R7"/>
    <mergeCell ref="C7:J7"/>
    <mergeCell ref="AA4:AD7"/>
    <mergeCell ref="AE9:AH9"/>
    <mergeCell ref="AM8:AP8"/>
    <mergeCell ref="AM9:AP9"/>
    <mergeCell ref="AI9:AL9"/>
    <mergeCell ref="AC8:AD8"/>
    <mergeCell ref="AA8:AB8"/>
    <mergeCell ref="G8:J8"/>
    <mergeCell ref="O8:R8"/>
    <mergeCell ref="K9:N9"/>
    <mergeCell ref="K8:N8"/>
  </mergeCells>
  <phoneticPr fontId="6" type="noConversion"/>
  <pageMargins left="0.25" right="0.25" top="0.75" bottom="0.75" header="0.3" footer="0.3"/>
  <pageSetup paperSize="9" fitToWidth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99"/>
  <sheetViews>
    <sheetView workbookViewId="0"/>
  </sheetViews>
  <sheetFormatPr defaultRowHeight="12.75" x14ac:dyDescent="0.2"/>
  <cols>
    <col min="1" max="1" width="11.28515625" customWidth="1"/>
    <col min="2" max="2" width="30.7109375" customWidth="1"/>
    <col min="3" max="4" width="5.85546875" customWidth="1"/>
    <col min="5" max="5" width="7" customWidth="1"/>
    <col min="6" max="6" width="6.85546875" customWidth="1"/>
    <col min="7" max="7" width="6.42578125" customWidth="1"/>
    <col min="8" max="8" width="6.85546875" customWidth="1"/>
    <col min="9" max="9" width="7.28515625" customWidth="1"/>
    <col min="10" max="10" width="7" customWidth="1"/>
    <col min="11" max="11" width="7.85546875" customWidth="1"/>
    <col min="12" max="12" width="8" customWidth="1"/>
    <col min="13" max="13" width="6.28515625" customWidth="1"/>
    <col min="14" max="14" width="4.7109375" customWidth="1"/>
    <col min="15" max="16" width="5.140625" customWidth="1"/>
    <col min="17" max="18" width="4.5703125" customWidth="1"/>
    <col min="19" max="19" width="4.28515625" customWidth="1"/>
    <col min="20" max="20" width="5.85546875" customWidth="1"/>
    <col min="21" max="21" width="5" customWidth="1"/>
    <col min="22" max="23" width="4.5703125" customWidth="1"/>
    <col min="24" max="24" width="4.85546875" customWidth="1"/>
    <col min="25" max="25" width="5" customWidth="1"/>
    <col min="26" max="26" width="4.85546875" customWidth="1"/>
    <col min="27" max="27" width="4.5703125" customWidth="1"/>
    <col min="28" max="28" width="5.140625" customWidth="1"/>
    <col min="29" max="29" width="5.85546875" customWidth="1"/>
    <col min="30" max="30" width="5.28515625" customWidth="1"/>
    <col min="31" max="31" width="6.140625" customWidth="1"/>
  </cols>
  <sheetData>
    <row r="1" spans="1:32" ht="13.5" thickBot="1" x14ac:dyDescent="0.25">
      <c r="A1" s="1"/>
      <c r="B1" s="1"/>
      <c r="C1" s="2"/>
      <c r="D1" s="1063" t="s">
        <v>145</v>
      </c>
      <c r="E1" s="1063"/>
      <c r="F1" s="1063"/>
      <c r="G1" s="1063"/>
      <c r="H1" s="1063"/>
      <c r="I1" s="1063"/>
      <c r="J1" s="1063"/>
      <c r="K1" s="1063"/>
      <c r="L1" s="1063"/>
      <c r="M1" s="956"/>
      <c r="N1" s="956"/>
      <c r="O1" s="956"/>
      <c r="P1" s="956"/>
      <c r="Q1" s="956"/>
      <c r="R1" s="956"/>
      <c r="S1" s="956"/>
      <c r="T1" s="956"/>
      <c r="U1" s="925"/>
      <c r="V1" s="925"/>
      <c r="W1" s="925"/>
      <c r="X1" s="925"/>
      <c r="Y1" s="925"/>
      <c r="Z1" s="925"/>
      <c r="AA1" s="925"/>
      <c r="AB1" s="925"/>
      <c r="AC1" s="925"/>
      <c r="AD1" s="925"/>
      <c r="AE1" s="925"/>
    </row>
    <row r="2" spans="1:32" ht="21.75" customHeight="1" thickBot="1" x14ac:dyDescent="0.25">
      <c r="A2" s="16"/>
      <c r="B2" s="17"/>
      <c r="C2" s="1055" t="s">
        <v>212</v>
      </c>
      <c r="D2" s="1056"/>
      <c r="E2" s="1056"/>
      <c r="F2" s="1056"/>
      <c r="G2" s="1070" t="s">
        <v>78</v>
      </c>
      <c r="H2" s="1070" t="s">
        <v>79</v>
      </c>
      <c r="I2" s="1064" t="s">
        <v>76</v>
      </c>
      <c r="J2" s="1065"/>
      <c r="K2" s="1065"/>
      <c r="L2" s="1066"/>
      <c r="M2" s="1064" t="s">
        <v>0</v>
      </c>
      <c r="N2" s="1065"/>
      <c r="O2" s="1065"/>
      <c r="P2" s="1065"/>
      <c r="Q2" s="1065"/>
      <c r="R2" s="1065"/>
      <c r="S2" s="1065"/>
      <c r="T2" s="1065"/>
      <c r="U2" s="1065"/>
      <c r="V2" s="1065"/>
      <c r="W2" s="1065"/>
      <c r="X2" s="1065"/>
      <c r="Y2" s="1065"/>
      <c r="Z2" s="1065"/>
      <c r="AA2" s="1065"/>
      <c r="AB2" s="1065"/>
      <c r="AC2" s="1076"/>
      <c r="AD2" s="1076"/>
      <c r="AE2" s="1077"/>
      <c r="AF2" s="14"/>
    </row>
    <row r="3" spans="1:32" ht="19.5" customHeight="1" thickBot="1" x14ac:dyDescent="0.25">
      <c r="A3" s="18" t="s">
        <v>1</v>
      </c>
      <c r="B3" s="19" t="s">
        <v>2</v>
      </c>
      <c r="C3" s="67" t="s">
        <v>3</v>
      </c>
      <c r="D3" s="68" t="s">
        <v>4</v>
      </c>
      <c r="E3" s="68" t="s">
        <v>5</v>
      </c>
      <c r="F3" s="69" t="s">
        <v>86</v>
      </c>
      <c r="G3" s="1071"/>
      <c r="H3" s="1071"/>
      <c r="I3" s="78"/>
      <c r="J3" s="1108" t="s">
        <v>108</v>
      </c>
      <c r="K3" s="1067" t="s">
        <v>107</v>
      </c>
      <c r="L3" s="1057" t="s">
        <v>77</v>
      </c>
      <c r="M3" s="1109" t="s">
        <v>7</v>
      </c>
      <c r="N3" s="1110"/>
      <c r="O3" s="1111"/>
      <c r="P3" s="1094" t="s">
        <v>8</v>
      </c>
      <c r="Q3" s="1095"/>
      <c r="R3" s="1095"/>
      <c r="S3" s="1095"/>
      <c r="T3" s="1096"/>
      <c r="U3" s="1083" t="s">
        <v>9</v>
      </c>
      <c r="V3" s="1084"/>
      <c r="W3" s="1084"/>
      <c r="X3" s="1085"/>
      <c r="Y3" s="44"/>
      <c r="Z3" s="1090" t="s">
        <v>10</v>
      </c>
      <c r="AA3" s="1091"/>
      <c r="AB3" s="1091"/>
      <c r="AC3" s="1092"/>
      <c r="AD3" s="1092"/>
      <c r="AE3" s="1093"/>
      <c r="AF3" s="14"/>
    </row>
    <row r="4" spans="1:32" ht="18.75" customHeight="1" x14ac:dyDescent="0.2">
      <c r="A4" s="20"/>
      <c r="B4" s="19" t="s">
        <v>11</v>
      </c>
      <c r="C4" s="67" t="s">
        <v>12</v>
      </c>
      <c r="D4" s="68" t="s">
        <v>13</v>
      </c>
      <c r="E4" s="68" t="s">
        <v>31</v>
      </c>
      <c r="F4" s="69" t="s">
        <v>14</v>
      </c>
      <c r="G4" s="1071"/>
      <c r="H4" s="1071"/>
      <c r="I4" s="79" t="s">
        <v>6</v>
      </c>
      <c r="J4" s="1068"/>
      <c r="K4" s="1068"/>
      <c r="L4" s="1058"/>
      <c r="M4" s="1098" t="s">
        <v>6</v>
      </c>
      <c r="N4" s="81">
        <v>1</v>
      </c>
      <c r="O4" s="82">
        <v>2</v>
      </c>
      <c r="P4" s="1100" t="s">
        <v>6</v>
      </c>
      <c r="Q4" s="1117">
        <v>3</v>
      </c>
      <c r="R4" s="1118"/>
      <c r="S4" s="1086">
        <v>4</v>
      </c>
      <c r="T4" s="1086"/>
      <c r="U4" s="1112" t="s">
        <v>6</v>
      </c>
      <c r="V4" s="45">
        <v>5</v>
      </c>
      <c r="W4" s="46"/>
      <c r="X4" s="1078">
        <v>6</v>
      </c>
      <c r="Y4" s="1079"/>
      <c r="Z4" s="1073" t="s">
        <v>6</v>
      </c>
      <c r="AA4" s="113">
        <v>7</v>
      </c>
      <c r="AB4" s="1087">
        <v>8</v>
      </c>
      <c r="AC4" s="1088"/>
      <c r="AD4" s="1088"/>
      <c r="AE4" s="1089"/>
      <c r="AF4" s="14"/>
    </row>
    <row r="5" spans="1:32" ht="19.5" customHeight="1" x14ac:dyDescent="0.2">
      <c r="A5" s="20"/>
      <c r="B5" s="19"/>
      <c r="C5" s="67"/>
      <c r="D5" s="70"/>
      <c r="E5" s="68"/>
      <c r="F5" s="69"/>
      <c r="G5" s="1071"/>
      <c r="H5" s="1071"/>
      <c r="I5" s="79"/>
      <c r="J5" s="1068"/>
      <c r="K5" s="1068"/>
      <c r="L5" s="1058"/>
      <c r="M5" s="1099"/>
      <c r="N5" s="83" t="s">
        <v>15</v>
      </c>
      <c r="O5" s="84" t="s">
        <v>15</v>
      </c>
      <c r="P5" s="1100"/>
      <c r="Q5" s="1115" t="s">
        <v>15</v>
      </c>
      <c r="R5" s="1116"/>
      <c r="S5" s="40"/>
      <c r="T5" s="40" t="s">
        <v>15</v>
      </c>
      <c r="U5" s="1113"/>
      <c r="V5" s="47" t="s">
        <v>15</v>
      </c>
      <c r="W5" s="48"/>
      <c r="X5" s="49" t="s">
        <v>15</v>
      </c>
      <c r="Y5" s="50"/>
      <c r="Z5" s="1074"/>
      <c r="AA5" s="55" t="s">
        <v>15</v>
      </c>
      <c r="AB5" s="1080" t="s">
        <v>15</v>
      </c>
      <c r="AC5" s="1081"/>
      <c r="AD5" s="1081"/>
      <c r="AE5" s="1082"/>
      <c r="AF5" s="14"/>
    </row>
    <row r="6" spans="1:32" ht="27.75" customHeight="1" thickBot="1" x14ac:dyDescent="0.25">
      <c r="A6" s="20"/>
      <c r="B6" s="116"/>
      <c r="C6" s="117"/>
      <c r="D6" s="118"/>
      <c r="E6" s="119"/>
      <c r="F6" s="120"/>
      <c r="G6" s="1072"/>
      <c r="H6" s="1072"/>
      <c r="I6" s="121"/>
      <c r="J6" s="1069"/>
      <c r="K6" s="1069"/>
      <c r="L6" s="1059"/>
      <c r="M6" s="1099"/>
      <c r="N6" s="366">
        <v>17</v>
      </c>
      <c r="O6" s="367">
        <v>22</v>
      </c>
      <c r="P6" s="1100"/>
      <c r="Q6" s="122">
        <v>10</v>
      </c>
      <c r="R6" s="122">
        <v>6</v>
      </c>
      <c r="S6" s="122">
        <v>14</v>
      </c>
      <c r="T6" s="250">
        <v>9</v>
      </c>
      <c r="U6" s="1114"/>
      <c r="V6" s="123">
        <v>11</v>
      </c>
      <c r="W6" s="123">
        <v>6</v>
      </c>
      <c r="X6" s="123">
        <v>15</v>
      </c>
      <c r="Y6" s="252">
        <v>7</v>
      </c>
      <c r="Z6" s="1075"/>
      <c r="AA6" s="124">
        <v>17</v>
      </c>
      <c r="AB6" s="124">
        <v>12</v>
      </c>
      <c r="AC6" s="124">
        <v>2</v>
      </c>
      <c r="AD6" s="124">
        <v>4</v>
      </c>
      <c r="AE6" s="251">
        <v>2</v>
      </c>
      <c r="AF6" s="14"/>
    </row>
    <row r="7" spans="1:32" ht="13.5" thickBot="1" x14ac:dyDescent="0.25">
      <c r="A7" s="96" t="s">
        <v>32</v>
      </c>
      <c r="B7" s="268" t="s">
        <v>16</v>
      </c>
      <c r="C7" s="131" t="s">
        <v>17</v>
      </c>
      <c r="D7" s="131" t="s">
        <v>18</v>
      </c>
      <c r="E7" s="131" t="s">
        <v>19</v>
      </c>
      <c r="F7" s="131" t="s">
        <v>20</v>
      </c>
      <c r="G7" s="26">
        <v>7</v>
      </c>
      <c r="H7" s="26">
        <v>8</v>
      </c>
      <c r="I7" s="125">
        <v>9</v>
      </c>
      <c r="J7" s="26">
        <v>10</v>
      </c>
      <c r="K7" s="126">
        <v>11</v>
      </c>
      <c r="L7" s="26">
        <v>12</v>
      </c>
      <c r="M7" s="127">
        <v>13</v>
      </c>
      <c r="N7" s="127">
        <v>14</v>
      </c>
      <c r="O7" s="127">
        <v>15</v>
      </c>
      <c r="P7" s="128">
        <v>16</v>
      </c>
      <c r="Q7" s="128">
        <v>17</v>
      </c>
      <c r="R7" s="128">
        <v>18</v>
      </c>
      <c r="S7" s="128">
        <v>19</v>
      </c>
      <c r="T7" s="128">
        <v>20</v>
      </c>
      <c r="U7" s="129">
        <v>21</v>
      </c>
      <c r="V7" s="129">
        <v>22</v>
      </c>
      <c r="W7" s="129">
        <v>23</v>
      </c>
      <c r="X7" s="129">
        <v>24</v>
      </c>
      <c r="Y7" s="129">
        <v>25</v>
      </c>
      <c r="Z7" s="130">
        <v>26</v>
      </c>
      <c r="AA7" s="269">
        <v>27</v>
      </c>
      <c r="AB7" s="130">
        <v>29</v>
      </c>
      <c r="AC7" s="270">
        <v>30</v>
      </c>
      <c r="AD7" s="270">
        <v>31</v>
      </c>
      <c r="AE7" s="270">
        <v>32</v>
      </c>
      <c r="AF7" s="14"/>
    </row>
    <row r="8" spans="1:32" ht="30" customHeight="1" x14ac:dyDescent="0.2">
      <c r="A8" s="272" t="s">
        <v>49</v>
      </c>
      <c r="B8" s="273" t="s">
        <v>48</v>
      </c>
      <c r="C8" s="267"/>
      <c r="D8" s="267"/>
      <c r="E8" s="267"/>
      <c r="F8" s="267"/>
      <c r="G8" s="267">
        <f>SUM(G9:G23)</f>
        <v>1851</v>
      </c>
      <c r="H8" s="267">
        <f>SUM(H9:H23)</f>
        <v>447</v>
      </c>
      <c r="I8" s="274">
        <f>SUM(I9:I23)</f>
        <v>1404</v>
      </c>
      <c r="J8" s="275">
        <f>SUM(J9:J23)</f>
        <v>1070</v>
      </c>
      <c r="K8" s="271">
        <f>SUM(K9:K23)</f>
        <v>334</v>
      </c>
      <c r="L8" s="275"/>
      <c r="M8" s="412">
        <f>SUM(M9:M23)</f>
        <v>1404</v>
      </c>
      <c r="N8" s="368">
        <f>SUM(N9:N23)</f>
        <v>612</v>
      </c>
      <c r="O8" s="414">
        <f>SUM(O9:O23)</f>
        <v>792</v>
      </c>
      <c r="P8" s="276"/>
      <c r="Q8" s="276"/>
      <c r="R8" s="276"/>
      <c r="S8" s="276"/>
      <c r="T8" s="276"/>
      <c r="U8" s="361"/>
      <c r="V8" s="277"/>
      <c r="W8" s="277"/>
      <c r="X8" s="277"/>
      <c r="Y8" s="278"/>
      <c r="Z8" s="279"/>
      <c r="AA8" s="279"/>
      <c r="AB8" s="279"/>
      <c r="AC8" s="280"/>
      <c r="AD8" s="280"/>
      <c r="AE8" s="280"/>
      <c r="AF8" s="14"/>
    </row>
    <row r="9" spans="1:32" x14ac:dyDescent="0.2">
      <c r="A9" s="132" t="s">
        <v>51</v>
      </c>
      <c r="B9" s="133" t="s">
        <v>50</v>
      </c>
      <c r="C9" s="138">
        <v>2</v>
      </c>
      <c r="D9" s="106"/>
      <c r="E9" s="106"/>
      <c r="F9" s="169">
        <v>1</v>
      </c>
      <c r="G9" s="318">
        <v>101</v>
      </c>
      <c r="H9" s="90">
        <v>23</v>
      </c>
      <c r="I9" s="91">
        <f t="shared" ref="I9:I23" si="0">J9+K9+L9</f>
        <v>78</v>
      </c>
      <c r="J9" s="90">
        <v>78</v>
      </c>
      <c r="K9" s="92"/>
      <c r="L9" s="163"/>
      <c r="M9" s="313">
        <f t="shared" ref="M9:M23" si="1">N9+O9</f>
        <v>78</v>
      </c>
      <c r="N9" s="85">
        <v>34</v>
      </c>
      <c r="O9" s="330">
        <v>44</v>
      </c>
      <c r="P9" s="165"/>
      <c r="Q9" s="42"/>
      <c r="R9" s="42"/>
      <c r="S9" s="42"/>
      <c r="T9" s="166"/>
      <c r="U9" s="356"/>
      <c r="V9" s="94"/>
      <c r="W9" s="94"/>
      <c r="X9" s="94"/>
      <c r="Y9" s="253"/>
      <c r="Z9" s="255"/>
      <c r="AA9" s="95"/>
      <c r="AB9" s="95"/>
      <c r="AC9" s="57"/>
      <c r="AD9" s="57"/>
      <c r="AE9" s="139"/>
      <c r="AF9" s="14"/>
    </row>
    <row r="10" spans="1:32" x14ac:dyDescent="0.2">
      <c r="A10" s="132" t="s">
        <v>62</v>
      </c>
      <c r="B10" s="133" t="s">
        <v>52</v>
      </c>
      <c r="C10" s="138">
        <v>2</v>
      </c>
      <c r="D10" s="106"/>
      <c r="E10" s="106"/>
      <c r="F10" s="169">
        <v>1</v>
      </c>
      <c r="G10" s="318">
        <v>155</v>
      </c>
      <c r="H10" s="90">
        <v>38</v>
      </c>
      <c r="I10" s="91">
        <f t="shared" si="0"/>
        <v>117</v>
      </c>
      <c r="J10" s="90">
        <v>117</v>
      </c>
      <c r="K10" s="92"/>
      <c r="L10" s="163"/>
      <c r="M10" s="313">
        <f t="shared" si="1"/>
        <v>117</v>
      </c>
      <c r="N10" s="85">
        <v>65</v>
      </c>
      <c r="O10" s="330">
        <v>52</v>
      </c>
      <c r="P10" s="165"/>
      <c r="Q10" s="42"/>
      <c r="R10" s="42"/>
      <c r="S10" s="42"/>
      <c r="T10" s="166"/>
      <c r="U10" s="356"/>
      <c r="V10" s="94"/>
      <c r="W10" s="94"/>
      <c r="X10" s="94"/>
      <c r="Y10" s="253"/>
      <c r="Z10" s="255"/>
      <c r="AA10" s="95"/>
      <c r="AB10" s="95"/>
      <c r="AC10" s="57"/>
      <c r="AD10" s="57"/>
      <c r="AE10" s="139"/>
      <c r="AF10" s="14"/>
    </row>
    <row r="11" spans="1:32" ht="13.5" customHeight="1" x14ac:dyDescent="0.2">
      <c r="A11" s="132" t="s">
        <v>63</v>
      </c>
      <c r="B11" s="133" t="s">
        <v>22</v>
      </c>
      <c r="C11" s="138"/>
      <c r="D11" s="106">
        <v>2</v>
      </c>
      <c r="E11" s="106"/>
      <c r="F11" s="169"/>
      <c r="G11" s="318">
        <v>103</v>
      </c>
      <c r="H11" s="90">
        <v>25</v>
      </c>
      <c r="I11" s="91">
        <f t="shared" si="0"/>
        <v>78</v>
      </c>
      <c r="J11" s="364"/>
      <c r="K11" s="92">
        <v>78</v>
      </c>
      <c r="L11" s="373"/>
      <c r="M11" s="313">
        <f t="shared" si="1"/>
        <v>78</v>
      </c>
      <c r="N11" s="85">
        <v>34</v>
      </c>
      <c r="O11" s="330">
        <v>44</v>
      </c>
      <c r="P11" s="165"/>
      <c r="Q11" s="42"/>
      <c r="R11" s="42"/>
      <c r="S11" s="42"/>
      <c r="T11" s="166"/>
      <c r="U11" s="356"/>
      <c r="V11" s="94"/>
      <c r="W11" s="94"/>
      <c r="X11" s="94"/>
      <c r="Y11" s="253"/>
      <c r="Z11" s="255"/>
      <c r="AA11" s="95"/>
      <c r="AB11" s="95"/>
      <c r="AC11" s="57"/>
      <c r="AD11" s="57"/>
      <c r="AE11" s="139"/>
      <c r="AF11" s="14"/>
    </row>
    <row r="12" spans="1:32" ht="13.5" customHeight="1" x14ac:dyDescent="0.2">
      <c r="A12" s="132" t="s">
        <v>66</v>
      </c>
      <c r="B12" s="133" t="s">
        <v>53</v>
      </c>
      <c r="C12" s="138">
        <v>2</v>
      </c>
      <c r="D12" s="106"/>
      <c r="E12" s="106"/>
      <c r="F12" s="169"/>
      <c r="G12" s="318">
        <v>154</v>
      </c>
      <c r="H12" s="90">
        <v>37</v>
      </c>
      <c r="I12" s="91">
        <f t="shared" si="0"/>
        <v>117</v>
      </c>
      <c r="J12" s="364">
        <v>117</v>
      </c>
      <c r="K12" s="92"/>
      <c r="L12" s="373"/>
      <c r="M12" s="313">
        <f t="shared" si="1"/>
        <v>117</v>
      </c>
      <c r="N12" s="85">
        <v>34</v>
      </c>
      <c r="O12" s="330">
        <v>83</v>
      </c>
      <c r="P12" s="165"/>
      <c r="Q12" s="42"/>
      <c r="R12" s="42"/>
      <c r="S12" s="42"/>
      <c r="T12" s="166"/>
      <c r="U12" s="356"/>
      <c r="V12" s="94"/>
      <c r="W12" s="94"/>
      <c r="X12" s="94"/>
      <c r="Y12" s="253"/>
      <c r="Z12" s="255"/>
      <c r="AA12" s="95"/>
      <c r="AB12" s="95"/>
      <c r="AC12" s="57"/>
      <c r="AD12" s="57"/>
      <c r="AE12" s="139"/>
      <c r="AF12" s="14"/>
    </row>
    <row r="13" spans="1:32" ht="13.5" customHeight="1" x14ac:dyDescent="0.2">
      <c r="A13" s="132" t="s">
        <v>67</v>
      </c>
      <c r="B13" s="133" t="s">
        <v>54</v>
      </c>
      <c r="C13" s="138"/>
      <c r="D13" s="71">
        <v>2</v>
      </c>
      <c r="E13" s="106"/>
      <c r="F13" s="169"/>
      <c r="G13" s="318">
        <v>103</v>
      </c>
      <c r="H13" s="90">
        <v>25</v>
      </c>
      <c r="I13" s="91">
        <f t="shared" si="0"/>
        <v>78</v>
      </c>
      <c r="J13" s="364">
        <v>78</v>
      </c>
      <c r="K13" s="92"/>
      <c r="L13" s="373"/>
      <c r="M13" s="313">
        <f t="shared" si="1"/>
        <v>78</v>
      </c>
      <c r="N13" s="85">
        <v>34</v>
      </c>
      <c r="O13" s="330">
        <v>44</v>
      </c>
      <c r="P13" s="165"/>
      <c r="Q13" s="42"/>
      <c r="R13" s="42"/>
      <c r="S13" s="42"/>
      <c r="T13" s="166"/>
      <c r="U13" s="356"/>
      <c r="V13" s="94"/>
      <c r="W13" s="94"/>
      <c r="X13" s="94"/>
      <c r="Y13" s="253"/>
      <c r="Z13" s="255"/>
      <c r="AA13" s="95"/>
      <c r="AB13" s="95"/>
      <c r="AC13" s="57"/>
      <c r="AD13" s="57"/>
      <c r="AE13" s="139"/>
      <c r="AF13" s="14"/>
    </row>
    <row r="14" spans="1:32" x14ac:dyDescent="0.2">
      <c r="A14" s="132" t="s">
        <v>64</v>
      </c>
      <c r="B14" s="133" t="s">
        <v>139</v>
      </c>
      <c r="C14" s="138"/>
      <c r="D14" s="106">
        <v>2</v>
      </c>
      <c r="E14" s="106"/>
      <c r="F14" s="169">
        <v>1</v>
      </c>
      <c r="G14" s="318">
        <v>155</v>
      </c>
      <c r="H14" s="90">
        <v>38</v>
      </c>
      <c r="I14" s="91">
        <f t="shared" si="0"/>
        <v>117</v>
      </c>
      <c r="J14" s="364">
        <v>57</v>
      </c>
      <c r="K14" s="92">
        <v>60</v>
      </c>
      <c r="L14" s="373"/>
      <c r="M14" s="313">
        <f t="shared" si="1"/>
        <v>117</v>
      </c>
      <c r="N14" s="85">
        <v>34</v>
      </c>
      <c r="O14" s="330">
        <v>83</v>
      </c>
      <c r="P14" s="165"/>
      <c r="Q14" s="42"/>
      <c r="R14" s="42"/>
      <c r="S14" s="42"/>
      <c r="T14" s="166"/>
      <c r="U14" s="356"/>
      <c r="V14" s="94"/>
      <c r="W14" s="94"/>
      <c r="X14" s="94"/>
      <c r="Y14" s="253"/>
      <c r="Z14" s="255"/>
      <c r="AA14" s="95"/>
      <c r="AB14" s="95"/>
      <c r="AC14" s="57"/>
      <c r="AD14" s="57"/>
      <c r="AE14" s="139"/>
      <c r="AF14" s="14"/>
    </row>
    <row r="15" spans="1:32" x14ac:dyDescent="0.2">
      <c r="A15" s="132" t="s">
        <v>65</v>
      </c>
      <c r="B15" s="133" t="s">
        <v>33</v>
      </c>
      <c r="C15" s="138">
        <v>2</v>
      </c>
      <c r="D15" s="106"/>
      <c r="E15" s="106"/>
      <c r="F15" s="169"/>
      <c r="G15" s="318">
        <v>206</v>
      </c>
      <c r="H15" s="90">
        <v>50</v>
      </c>
      <c r="I15" s="91">
        <f t="shared" si="0"/>
        <v>156</v>
      </c>
      <c r="J15" s="364">
        <v>156</v>
      </c>
      <c r="K15" s="92"/>
      <c r="L15" s="373"/>
      <c r="M15" s="313">
        <f t="shared" si="1"/>
        <v>156</v>
      </c>
      <c r="N15" s="85">
        <v>62</v>
      </c>
      <c r="O15" s="330">
        <v>94</v>
      </c>
      <c r="P15" s="165"/>
      <c r="Q15" s="42"/>
      <c r="R15" s="42"/>
      <c r="S15" s="42"/>
      <c r="T15" s="166"/>
      <c r="U15" s="356"/>
      <c r="V15" s="94"/>
      <c r="W15" s="94"/>
      <c r="X15" s="94"/>
      <c r="Y15" s="253"/>
      <c r="Z15" s="255"/>
      <c r="AA15" s="95"/>
      <c r="AB15" s="95"/>
      <c r="AC15" s="57"/>
      <c r="AD15" s="57"/>
      <c r="AE15" s="139"/>
      <c r="AF15" s="14"/>
    </row>
    <row r="16" spans="1:32" x14ac:dyDescent="0.2">
      <c r="A16" s="132" t="s">
        <v>68</v>
      </c>
      <c r="B16" s="133" t="s">
        <v>55</v>
      </c>
      <c r="C16" s="138"/>
      <c r="D16" s="106"/>
      <c r="E16" s="106"/>
      <c r="F16" s="169">
        <v>1</v>
      </c>
      <c r="G16" s="318">
        <v>51</v>
      </c>
      <c r="H16" s="90">
        <v>12</v>
      </c>
      <c r="I16" s="91">
        <f t="shared" si="0"/>
        <v>39</v>
      </c>
      <c r="J16" s="364">
        <v>39</v>
      </c>
      <c r="K16" s="92"/>
      <c r="L16" s="373"/>
      <c r="M16" s="313">
        <f t="shared" si="1"/>
        <v>39</v>
      </c>
      <c r="N16" s="85">
        <v>39</v>
      </c>
      <c r="O16" s="330"/>
      <c r="P16" s="165"/>
      <c r="Q16" s="42"/>
      <c r="R16" s="42"/>
      <c r="S16" s="42"/>
      <c r="T16" s="166"/>
      <c r="U16" s="356"/>
      <c r="V16" s="94"/>
      <c r="W16" s="94"/>
      <c r="X16" s="94"/>
      <c r="Y16" s="253"/>
      <c r="Z16" s="255"/>
      <c r="AA16" s="95"/>
      <c r="AB16" s="95"/>
      <c r="AC16" s="57"/>
      <c r="AD16" s="57"/>
      <c r="AE16" s="139"/>
      <c r="AF16" s="14"/>
    </row>
    <row r="17" spans="1:32" x14ac:dyDescent="0.2">
      <c r="A17" s="132" t="s">
        <v>69</v>
      </c>
      <c r="B17" s="133" t="s">
        <v>56</v>
      </c>
      <c r="C17" s="138">
        <v>2</v>
      </c>
      <c r="D17" s="106"/>
      <c r="E17" s="106"/>
      <c r="F17" s="169">
        <v>1</v>
      </c>
      <c r="G17" s="318">
        <v>206</v>
      </c>
      <c r="H17" s="90">
        <v>50</v>
      </c>
      <c r="I17" s="91">
        <f t="shared" si="0"/>
        <v>156</v>
      </c>
      <c r="J17" s="364">
        <v>132</v>
      </c>
      <c r="K17" s="92">
        <v>24</v>
      </c>
      <c r="L17" s="373"/>
      <c r="M17" s="313">
        <f t="shared" si="1"/>
        <v>156</v>
      </c>
      <c r="N17" s="85">
        <v>62</v>
      </c>
      <c r="O17" s="330">
        <v>94</v>
      </c>
      <c r="P17" s="165"/>
      <c r="Q17" s="42"/>
      <c r="R17" s="42"/>
      <c r="S17" s="42"/>
      <c r="T17" s="166"/>
      <c r="U17" s="356"/>
      <c r="V17" s="94"/>
      <c r="W17" s="94"/>
      <c r="X17" s="94"/>
      <c r="Y17" s="253"/>
      <c r="Z17" s="255"/>
      <c r="AA17" s="95"/>
      <c r="AB17" s="95"/>
      <c r="AC17" s="57"/>
      <c r="AD17" s="57"/>
      <c r="AE17" s="139"/>
      <c r="AF17" s="14"/>
    </row>
    <row r="18" spans="1:32" x14ac:dyDescent="0.2">
      <c r="A18" s="132" t="s">
        <v>70</v>
      </c>
      <c r="B18" s="133" t="s">
        <v>57</v>
      </c>
      <c r="C18" s="138">
        <v>2</v>
      </c>
      <c r="D18" s="106"/>
      <c r="E18" s="106"/>
      <c r="F18" s="169">
        <v>1</v>
      </c>
      <c r="G18" s="318">
        <v>154</v>
      </c>
      <c r="H18" s="90">
        <v>37</v>
      </c>
      <c r="I18" s="91">
        <f t="shared" si="0"/>
        <v>117</v>
      </c>
      <c r="J18" s="364">
        <v>95</v>
      </c>
      <c r="K18" s="92">
        <v>22</v>
      </c>
      <c r="L18" s="373"/>
      <c r="M18" s="313">
        <f t="shared" si="1"/>
        <v>117</v>
      </c>
      <c r="N18" s="85">
        <v>73</v>
      </c>
      <c r="O18" s="330">
        <v>44</v>
      </c>
      <c r="P18" s="165"/>
      <c r="Q18" s="42"/>
      <c r="R18" s="42"/>
      <c r="S18" s="42"/>
      <c r="T18" s="166"/>
      <c r="U18" s="356"/>
      <c r="V18" s="94"/>
      <c r="W18" s="94"/>
      <c r="X18" s="94"/>
      <c r="Y18" s="253"/>
      <c r="Z18" s="255"/>
      <c r="AA18" s="95"/>
      <c r="AB18" s="95"/>
      <c r="AC18" s="57"/>
      <c r="AD18" s="57"/>
      <c r="AE18" s="139"/>
      <c r="AF18" s="14"/>
    </row>
    <row r="19" spans="1:32" x14ac:dyDescent="0.2">
      <c r="A19" s="132" t="s">
        <v>71</v>
      </c>
      <c r="B19" s="133" t="s">
        <v>58</v>
      </c>
      <c r="C19" s="138"/>
      <c r="D19" s="71"/>
      <c r="E19" s="106"/>
      <c r="F19" s="169">
        <v>2</v>
      </c>
      <c r="G19" s="318">
        <v>103</v>
      </c>
      <c r="H19" s="90">
        <v>25</v>
      </c>
      <c r="I19" s="91">
        <f t="shared" si="0"/>
        <v>78</v>
      </c>
      <c r="J19" s="364">
        <v>78</v>
      </c>
      <c r="K19" s="92"/>
      <c r="L19" s="373"/>
      <c r="M19" s="313">
        <f t="shared" si="1"/>
        <v>78</v>
      </c>
      <c r="N19" s="85">
        <v>34</v>
      </c>
      <c r="O19" s="330">
        <v>44</v>
      </c>
      <c r="P19" s="165"/>
      <c r="Q19" s="42"/>
      <c r="R19" s="42"/>
      <c r="S19" s="42"/>
      <c r="T19" s="166"/>
      <c r="U19" s="356"/>
      <c r="V19" s="94"/>
      <c r="W19" s="94"/>
      <c r="X19" s="94"/>
      <c r="Y19" s="253"/>
      <c r="Z19" s="255"/>
      <c r="AA19" s="95"/>
      <c r="AB19" s="95"/>
      <c r="AC19" s="57"/>
      <c r="AD19" s="57"/>
      <c r="AE19" s="139"/>
      <c r="AF19" s="14"/>
    </row>
    <row r="20" spans="1:32" x14ac:dyDescent="0.2">
      <c r="A20" s="132" t="s">
        <v>72</v>
      </c>
      <c r="B20" s="133" t="s">
        <v>59</v>
      </c>
      <c r="C20" s="138"/>
      <c r="D20" s="106"/>
      <c r="E20" s="106"/>
      <c r="F20" s="169"/>
      <c r="G20" s="318">
        <v>51</v>
      </c>
      <c r="H20" s="90">
        <v>12</v>
      </c>
      <c r="I20" s="91">
        <f t="shared" si="0"/>
        <v>39</v>
      </c>
      <c r="J20" s="364">
        <v>39</v>
      </c>
      <c r="K20" s="92"/>
      <c r="L20" s="373"/>
      <c r="M20" s="313">
        <f t="shared" si="1"/>
        <v>39</v>
      </c>
      <c r="N20" s="85"/>
      <c r="O20" s="330">
        <v>39</v>
      </c>
      <c r="P20" s="165"/>
      <c r="Q20" s="42"/>
      <c r="R20" s="42"/>
      <c r="S20" s="42"/>
      <c r="T20" s="166"/>
      <c r="U20" s="356"/>
      <c r="V20" s="94"/>
      <c r="W20" s="94"/>
      <c r="X20" s="94"/>
      <c r="Y20" s="253"/>
      <c r="Z20" s="255"/>
      <c r="AA20" s="95"/>
      <c r="AB20" s="95"/>
      <c r="AC20" s="57"/>
      <c r="AD20" s="57"/>
      <c r="AE20" s="139"/>
      <c r="AF20" s="14"/>
    </row>
    <row r="21" spans="1:32" x14ac:dyDescent="0.2">
      <c r="A21" s="132" t="s">
        <v>73</v>
      </c>
      <c r="B21" s="133" t="s">
        <v>60</v>
      </c>
      <c r="C21" s="138"/>
      <c r="D21" s="71">
        <v>2</v>
      </c>
      <c r="E21" s="106"/>
      <c r="F21" s="169"/>
      <c r="G21" s="318">
        <v>206</v>
      </c>
      <c r="H21" s="90">
        <v>50</v>
      </c>
      <c r="I21" s="91">
        <f t="shared" si="0"/>
        <v>156</v>
      </c>
      <c r="J21" s="364">
        <v>6</v>
      </c>
      <c r="K21" s="92">
        <v>150</v>
      </c>
      <c r="L21" s="373"/>
      <c r="M21" s="313">
        <f t="shared" si="1"/>
        <v>156</v>
      </c>
      <c r="N21" s="85">
        <v>68</v>
      </c>
      <c r="O21" s="330">
        <v>88</v>
      </c>
      <c r="P21" s="165"/>
      <c r="Q21" s="42"/>
      <c r="R21" s="42"/>
      <c r="S21" s="42"/>
      <c r="T21" s="166"/>
      <c r="U21" s="356"/>
      <c r="V21" s="94"/>
      <c r="W21" s="94"/>
      <c r="X21" s="94"/>
      <c r="Y21" s="253"/>
      <c r="Z21" s="255"/>
      <c r="AA21" s="95"/>
      <c r="AB21" s="95"/>
      <c r="AC21" s="57"/>
      <c r="AD21" s="57"/>
      <c r="AE21" s="139"/>
      <c r="AF21" s="14"/>
    </row>
    <row r="22" spans="1:32" ht="24" x14ac:dyDescent="0.2">
      <c r="A22" s="132" t="s">
        <v>74</v>
      </c>
      <c r="B22" s="133" t="s">
        <v>61</v>
      </c>
      <c r="C22" s="138"/>
      <c r="D22" s="106">
        <v>1</v>
      </c>
      <c r="E22" s="106"/>
      <c r="F22" s="169"/>
      <c r="G22" s="318">
        <v>52</v>
      </c>
      <c r="H22" s="90">
        <v>13</v>
      </c>
      <c r="I22" s="91">
        <f t="shared" si="0"/>
        <v>39</v>
      </c>
      <c r="J22" s="364">
        <v>39</v>
      </c>
      <c r="K22" s="92"/>
      <c r="L22" s="373"/>
      <c r="M22" s="313">
        <f t="shared" si="1"/>
        <v>39</v>
      </c>
      <c r="N22" s="85">
        <v>39</v>
      </c>
      <c r="O22" s="330"/>
      <c r="P22" s="165"/>
      <c r="Q22" s="42"/>
      <c r="R22" s="42"/>
      <c r="S22" s="42"/>
      <c r="T22" s="166"/>
      <c r="U22" s="356"/>
      <c r="V22" s="94"/>
      <c r="W22" s="94"/>
      <c r="X22" s="94"/>
      <c r="Y22" s="253"/>
      <c r="Z22" s="255"/>
      <c r="AA22" s="95"/>
      <c r="AB22" s="95"/>
      <c r="AC22" s="57"/>
      <c r="AD22" s="57"/>
      <c r="AE22" s="139"/>
      <c r="AF22" s="14"/>
    </row>
    <row r="23" spans="1:32" x14ac:dyDescent="0.2">
      <c r="A23" s="132" t="s">
        <v>75</v>
      </c>
      <c r="B23" s="133" t="s">
        <v>26</v>
      </c>
      <c r="C23" s="138"/>
      <c r="D23" s="106">
        <v>2</v>
      </c>
      <c r="E23" s="106"/>
      <c r="F23" s="169"/>
      <c r="G23" s="318">
        <v>51</v>
      </c>
      <c r="H23" s="90">
        <v>12</v>
      </c>
      <c r="I23" s="91">
        <f t="shared" si="0"/>
        <v>39</v>
      </c>
      <c r="J23" s="364">
        <v>39</v>
      </c>
      <c r="K23" s="92"/>
      <c r="L23" s="373"/>
      <c r="M23" s="313">
        <f t="shared" si="1"/>
        <v>39</v>
      </c>
      <c r="N23" s="85"/>
      <c r="O23" s="330">
        <v>39</v>
      </c>
      <c r="P23" s="165"/>
      <c r="Q23" s="42"/>
      <c r="R23" s="42"/>
      <c r="S23" s="42"/>
      <c r="T23" s="166"/>
      <c r="U23" s="356"/>
      <c r="V23" s="94"/>
      <c r="W23" s="94"/>
      <c r="X23" s="94"/>
      <c r="Y23" s="253"/>
      <c r="Z23" s="255"/>
      <c r="AA23" s="95"/>
      <c r="AB23" s="95"/>
      <c r="AC23" s="57"/>
      <c r="AD23" s="57"/>
      <c r="AE23" s="139"/>
      <c r="AF23" s="14"/>
    </row>
    <row r="24" spans="1:32" ht="18.75" customHeight="1" x14ac:dyDescent="0.2">
      <c r="A24" s="417" t="s">
        <v>81</v>
      </c>
      <c r="B24" s="418" t="s">
        <v>29</v>
      </c>
      <c r="C24" s="307"/>
      <c r="D24" s="282"/>
      <c r="E24" s="282"/>
      <c r="F24" s="308"/>
      <c r="G24" s="319">
        <f>SUM(G25+G73)</f>
        <v>3648</v>
      </c>
      <c r="H24" s="283">
        <f>SUM(H25+H73)</f>
        <v>804</v>
      </c>
      <c r="I24" s="284">
        <f>SUM(I25+I73)</f>
        <v>2844</v>
      </c>
      <c r="J24" s="97">
        <f>J25+J72</f>
        <v>1565</v>
      </c>
      <c r="K24" s="98">
        <f>K25+K72</f>
        <v>1151</v>
      </c>
      <c r="L24" s="234">
        <f>L25+L72</f>
        <v>48</v>
      </c>
      <c r="M24" s="314"/>
      <c r="N24" s="99"/>
      <c r="O24" s="331"/>
      <c r="P24" s="338">
        <f>SUM(P25+P73)</f>
        <v>864</v>
      </c>
      <c r="Q24" s="285">
        <f>SUM(Q25+Q73)</f>
        <v>360</v>
      </c>
      <c r="R24" s="93"/>
      <c r="S24" s="93">
        <f>SUM(S25+S73)</f>
        <v>504</v>
      </c>
      <c r="T24" s="166"/>
      <c r="U24" s="356">
        <f>SUM(U25+U73)</f>
        <v>936</v>
      </c>
      <c r="V24" s="94">
        <f>SUM(V25+V73)</f>
        <v>396</v>
      </c>
      <c r="W24" s="94"/>
      <c r="X24" s="94">
        <f>SUM(X25+X73)</f>
        <v>540</v>
      </c>
      <c r="Y24" s="253"/>
      <c r="Z24" s="255">
        <f>SUM(Z25+Z73)</f>
        <v>1044</v>
      </c>
      <c r="AA24" s="95">
        <f>SUM(AA25+AA73)</f>
        <v>612</v>
      </c>
      <c r="AB24" s="95">
        <f>SUM(AB25+AB73)</f>
        <v>432</v>
      </c>
      <c r="AC24" s="57"/>
      <c r="AD24" s="57"/>
      <c r="AE24" s="139"/>
      <c r="AF24" s="14"/>
    </row>
    <row r="25" spans="1:32" ht="34.5" customHeight="1" x14ac:dyDescent="0.2">
      <c r="A25" s="417" t="s">
        <v>146</v>
      </c>
      <c r="B25" s="418" t="s">
        <v>82</v>
      </c>
      <c r="C25" s="309"/>
      <c r="D25" s="286"/>
      <c r="E25" s="286"/>
      <c r="F25" s="310"/>
      <c r="G25" s="320">
        <f>SUM(G26+G39+G46+G60)</f>
        <v>3458</v>
      </c>
      <c r="H25" s="287">
        <f>SUM(H26+H39+H46+H60)</f>
        <v>764</v>
      </c>
      <c r="I25" s="284">
        <f>SUM(I26+I39+I46+I60)</f>
        <v>2694</v>
      </c>
      <c r="J25" s="97">
        <f>SUM(J26+J39+J46+J60)</f>
        <v>1415</v>
      </c>
      <c r="K25" s="98">
        <f>SUM(K26+K39+K46+K60+K67)</f>
        <v>1151</v>
      </c>
      <c r="L25" s="234">
        <f>SUM(L26+L39+L46+L60)</f>
        <v>48</v>
      </c>
      <c r="M25" s="314"/>
      <c r="N25" s="99"/>
      <c r="O25" s="331"/>
      <c r="P25" s="338">
        <f>SUM(P26+P39+P46+P60)</f>
        <v>864</v>
      </c>
      <c r="Q25" s="285">
        <f>SUM(Q26+Q39+Q46+Q60)</f>
        <v>360</v>
      </c>
      <c r="R25" s="285"/>
      <c r="S25" s="93">
        <f>SUM(S26+S39+S46+S60+S67)</f>
        <v>504</v>
      </c>
      <c r="T25" s="166"/>
      <c r="U25" s="356">
        <f>SUM(U26+U46+U60)</f>
        <v>858</v>
      </c>
      <c r="V25" s="94">
        <f>SUM(V26+V46+V60)</f>
        <v>363</v>
      </c>
      <c r="W25" s="94"/>
      <c r="X25" s="94">
        <f>SUM(X26+X46+X60)</f>
        <v>495</v>
      </c>
      <c r="Y25" s="253"/>
      <c r="Z25" s="255">
        <f>SUM(Z26+Z46+Z60)</f>
        <v>972</v>
      </c>
      <c r="AA25" s="95">
        <f>SUM(AA26+AA46+AA60)</f>
        <v>561</v>
      </c>
      <c r="AB25" s="95">
        <f>SUM(AB26+AB46+AB60)</f>
        <v>411</v>
      </c>
      <c r="AC25" s="57"/>
      <c r="AD25" s="57"/>
      <c r="AE25" s="139"/>
      <c r="AF25" s="14"/>
    </row>
    <row r="26" spans="1:32" ht="44.25" customHeight="1" x14ac:dyDescent="0.2">
      <c r="A26" s="417" t="s">
        <v>80</v>
      </c>
      <c r="B26" s="419" t="s">
        <v>21</v>
      </c>
      <c r="C26" s="170"/>
      <c r="D26" s="71"/>
      <c r="E26" s="71"/>
      <c r="F26" s="171"/>
      <c r="G26" s="321">
        <f>G27+G28+G29+G30+G31+G32+G33+G34</f>
        <v>722</v>
      </c>
      <c r="H26" s="281">
        <f>H27+H28+H29+H30+H31+H32+H33+H34</f>
        <v>150</v>
      </c>
      <c r="I26" s="281">
        <f>I27+I28+I29+I30+I31+I32+I33+I34</f>
        <v>572</v>
      </c>
      <c r="J26" s="281">
        <f>J27+J28+J29+J30+J31+J32+J33+J34</f>
        <v>232</v>
      </c>
      <c r="K26" s="281">
        <f>K27+K28+K29+K30+K31+K32+K33+K34</f>
        <v>340</v>
      </c>
      <c r="L26" s="322"/>
      <c r="M26" s="315"/>
      <c r="N26" s="88"/>
      <c r="O26" s="332"/>
      <c r="P26" s="339">
        <f>P28+P29+P30+P31+P32+P33+P27</f>
        <v>168</v>
      </c>
      <c r="Q26" s="288">
        <f>Q33+Q32+Q31+Q30+Q29+Q28+Q27</f>
        <v>65</v>
      </c>
      <c r="R26" s="288"/>
      <c r="S26" s="288">
        <f>S33+S32+S31+S30+S29+S28+S27</f>
        <v>103</v>
      </c>
      <c r="T26" s="340"/>
      <c r="U26" s="355">
        <v>164</v>
      </c>
      <c r="V26" s="54">
        <f>V27+V28+V29+V30+V31+V32+V33</f>
        <v>70</v>
      </c>
      <c r="W26" s="54"/>
      <c r="X26" s="54">
        <f>X27+X28+X29+X30+X31+X32+X33</f>
        <v>94</v>
      </c>
      <c r="Y26" s="259"/>
      <c r="Z26" s="223">
        <f>Z27+Z28+Z29+Z30+Z31+Z32+Z33+Z34</f>
        <v>240</v>
      </c>
      <c r="AA26" s="61">
        <f>AA27+AA28+AA29+AA30+AA31+AA32+AA33+AA34</f>
        <v>118</v>
      </c>
      <c r="AB26" s="61">
        <f>AB27+AB28+AB29+AB30+AB31+AB32+AB33+AB34</f>
        <v>122</v>
      </c>
      <c r="AC26" s="61"/>
      <c r="AD26" s="61"/>
      <c r="AE26" s="159"/>
      <c r="AF26" s="14"/>
    </row>
    <row r="27" spans="1:32" ht="18" customHeight="1" x14ac:dyDescent="0.2">
      <c r="A27" s="420" t="s">
        <v>83</v>
      </c>
      <c r="B27" s="421" t="s">
        <v>84</v>
      </c>
      <c r="C27" s="170"/>
      <c r="D27" s="71">
        <v>6</v>
      </c>
      <c r="E27" s="72"/>
      <c r="F27" s="227"/>
      <c r="G27" s="176">
        <v>56</v>
      </c>
      <c r="H27" s="9">
        <v>12</v>
      </c>
      <c r="I27" s="65">
        <v>44</v>
      </c>
      <c r="J27" s="9">
        <v>44</v>
      </c>
      <c r="K27" s="62"/>
      <c r="L27" s="177"/>
      <c r="M27" s="316"/>
      <c r="N27" s="80"/>
      <c r="O27" s="333"/>
      <c r="P27" s="186"/>
      <c r="Q27" s="41"/>
      <c r="R27" s="41"/>
      <c r="S27" s="41"/>
      <c r="T27" s="187"/>
      <c r="U27" s="354">
        <v>44</v>
      </c>
      <c r="V27" s="52">
        <v>20</v>
      </c>
      <c r="W27" s="52"/>
      <c r="X27" s="52">
        <v>24</v>
      </c>
      <c r="Y27" s="249"/>
      <c r="Z27" s="205"/>
      <c r="AA27" s="57"/>
      <c r="AB27" s="57"/>
      <c r="AC27" s="57"/>
      <c r="AD27" s="57"/>
      <c r="AE27" s="139"/>
      <c r="AF27" s="14"/>
    </row>
    <row r="28" spans="1:32" ht="15.75" customHeight="1" x14ac:dyDescent="0.2">
      <c r="A28" s="420" t="s">
        <v>179</v>
      </c>
      <c r="B28" s="421" t="s">
        <v>85</v>
      </c>
      <c r="C28" s="170"/>
      <c r="D28" s="71"/>
      <c r="E28" s="72"/>
      <c r="F28" s="171">
        <v>4</v>
      </c>
      <c r="G28" s="176">
        <v>41</v>
      </c>
      <c r="H28" s="9">
        <v>9</v>
      </c>
      <c r="I28" s="65">
        <v>32</v>
      </c>
      <c r="J28" s="9">
        <v>28</v>
      </c>
      <c r="K28" s="62">
        <v>4</v>
      </c>
      <c r="L28" s="177"/>
      <c r="M28" s="316"/>
      <c r="N28" s="80"/>
      <c r="O28" s="333"/>
      <c r="P28" s="186">
        <v>32</v>
      </c>
      <c r="Q28" s="41"/>
      <c r="R28" s="41"/>
      <c r="S28" s="41">
        <v>32</v>
      </c>
      <c r="T28" s="187"/>
      <c r="U28" s="354"/>
      <c r="V28" s="52"/>
      <c r="W28" s="52"/>
      <c r="X28" s="52"/>
      <c r="Y28" s="249"/>
      <c r="Z28" s="205"/>
      <c r="AA28" s="57"/>
      <c r="AB28" s="57"/>
      <c r="AC28" s="57"/>
      <c r="AD28" s="57"/>
      <c r="AE28" s="139"/>
      <c r="AF28" s="14"/>
    </row>
    <row r="29" spans="1:32" ht="19.5" customHeight="1" x14ac:dyDescent="0.2">
      <c r="A29" s="420" t="s">
        <v>180</v>
      </c>
      <c r="B29" s="421" t="s">
        <v>23</v>
      </c>
      <c r="C29" s="170"/>
      <c r="D29" s="71">
        <v>3.4</v>
      </c>
      <c r="E29" s="73"/>
      <c r="F29" s="172"/>
      <c r="G29" s="176">
        <v>71</v>
      </c>
      <c r="H29" s="9">
        <v>15</v>
      </c>
      <c r="I29" s="65">
        <v>56</v>
      </c>
      <c r="J29" s="9">
        <v>46</v>
      </c>
      <c r="K29" s="62">
        <v>10</v>
      </c>
      <c r="L29" s="177"/>
      <c r="M29" s="316"/>
      <c r="N29" s="80"/>
      <c r="O29" s="333"/>
      <c r="P29" s="186">
        <v>56</v>
      </c>
      <c r="Q29" s="41">
        <v>25</v>
      </c>
      <c r="R29" s="41"/>
      <c r="S29" s="41">
        <v>31</v>
      </c>
      <c r="T29" s="187"/>
      <c r="U29" s="354"/>
      <c r="V29" s="52"/>
      <c r="W29" s="52"/>
      <c r="X29" s="52"/>
      <c r="Y29" s="249"/>
      <c r="Z29" s="205"/>
      <c r="AA29" s="57"/>
      <c r="AB29" s="57"/>
      <c r="AC29" s="57"/>
      <c r="AD29" s="57"/>
      <c r="AE29" s="139"/>
      <c r="AF29" s="14"/>
    </row>
    <row r="30" spans="1:32" x14ac:dyDescent="0.2">
      <c r="A30" s="420" t="s">
        <v>181</v>
      </c>
      <c r="B30" s="421" t="s">
        <v>22</v>
      </c>
      <c r="C30" s="170"/>
      <c r="D30" s="71" t="s">
        <v>205</v>
      </c>
      <c r="E30" s="72"/>
      <c r="F30" s="173"/>
      <c r="G30" s="176">
        <v>199</v>
      </c>
      <c r="H30" s="9">
        <v>41</v>
      </c>
      <c r="I30" s="65">
        <v>158</v>
      </c>
      <c r="J30" s="9"/>
      <c r="K30" s="62">
        <v>158</v>
      </c>
      <c r="L30" s="177"/>
      <c r="M30" s="316"/>
      <c r="N30" s="80"/>
      <c r="O30" s="333"/>
      <c r="P30" s="165">
        <v>40</v>
      </c>
      <c r="Q30" s="42">
        <v>20</v>
      </c>
      <c r="R30" s="42"/>
      <c r="S30" s="42">
        <v>20</v>
      </c>
      <c r="T30" s="187"/>
      <c r="U30" s="362">
        <v>60</v>
      </c>
      <c r="V30" s="77">
        <v>25</v>
      </c>
      <c r="W30" s="77"/>
      <c r="X30" s="77">
        <v>35</v>
      </c>
      <c r="Y30" s="416"/>
      <c r="Z30" s="256">
        <v>58</v>
      </c>
      <c r="AA30" s="58">
        <v>34</v>
      </c>
      <c r="AB30" s="58">
        <v>24</v>
      </c>
      <c r="AC30" s="57"/>
      <c r="AD30" s="57"/>
      <c r="AE30" s="139"/>
      <c r="AF30" s="14"/>
    </row>
    <row r="31" spans="1:32" x14ac:dyDescent="0.2">
      <c r="A31" s="420" t="s">
        <v>182</v>
      </c>
      <c r="B31" s="421" t="s">
        <v>147</v>
      </c>
      <c r="C31" s="170">
        <v>8</v>
      </c>
      <c r="D31" s="71">
        <v>4.5999999999999996</v>
      </c>
      <c r="E31" s="71"/>
      <c r="F31" s="171"/>
      <c r="G31" s="176">
        <v>199</v>
      </c>
      <c r="H31" s="9">
        <v>41</v>
      </c>
      <c r="I31" s="65">
        <v>158</v>
      </c>
      <c r="J31" s="9">
        <v>8</v>
      </c>
      <c r="K31" s="62">
        <v>150</v>
      </c>
      <c r="L31" s="177"/>
      <c r="M31" s="316"/>
      <c r="N31" s="85"/>
      <c r="O31" s="330"/>
      <c r="P31" s="165">
        <v>40</v>
      </c>
      <c r="Q31" s="42">
        <v>20</v>
      </c>
      <c r="R31" s="42"/>
      <c r="S31" s="42">
        <v>20</v>
      </c>
      <c r="T31" s="187"/>
      <c r="U31" s="362">
        <v>60</v>
      </c>
      <c r="V31" s="77">
        <v>25</v>
      </c>
      <c r="W31" s="77"/>
      <c r="X31" s="77">
        <v>35</v>
      </c>
      <c r="Y31" s="416"/>
      <c r="Z31" s="256">
        <v>58</v>
      </c>
      <c r="AA31" s="58">
        <v>34</v>
      </c>
      <c r="AB31" s="58">
        <v>24</v>
      </c>
      <c r="AC31" s="57"/>
      <c r="AD31" s="57"/>
      <c r="AE31" s="139"/>
      <c r="AF31" s="14"/>
    </row>
    <row r="32" spans="1:32" ht="15" customHeight="1" x14ac:dyDescent="0.2">
      <c r="A32" s="420" t="s">
        <v>183</v>
      </c>
      <c r="B32" s="421" t="s">
        <v>88</v>
      </c>
      <c r="C32" s="170"/>
      <c r="D32" s="71"/>
      <c r="E32" s="74"/>
      <c r="F32" s="171">
        <v>2</v>
      </c>
      <c r="G32" s="176">
        <v>40</v>
      </c>
      <c r="H32" s="9">
        <v>8</v>
      </c>
      <c r="I32" s="65">
        <v>32</v>
      </c>
      <c r="J32" s="9">
        <v>27</v>
      </c>
      <c r="K32" s="62">
        <v>5</v>
      </c>
      <c r="L32" s="177"/>
      <c r="M32" s="316"/>
      <c r="N32" s="80"/>
      <c r="O32" s="333"/>
      <c r="P32" s="186"/>
      <c r="Q32" s="41"/>
      <c r="R32" s="41"/>
      <c r="S32" s="41"/>
      <c r="T32" s="187"/>
      <c r="U32" s="354"/>
      <c r="V32" s="52"/>
      <c r="W32" s="52"/>
      <c r="X32" s="52"/>
      <c r="Y32" s="249"/>
      <c r="Z32" s="205">
        <v>32</v>
      </c>
      <c r="AA32" s="57">
        <v>32</v>
      </c>
      <c r="AB32" s="57"/>
      <c r="AC32" s="57"/>
      <c r="AD32" s="57"/>
      <c r="AE32" s="139"/>
      <c r="AF32" s="14"/>
    </row>
    <row r="33" spans="1:32" ht="16.5" customHeight="1" x14ac:dyDescent="0.2">
      <c r="A33" s="420" t="s">
        <v>184</v>
      </c>
      <c r="B33" s="421" t="s">
        <v>87</v>
      </c>
      <c r="C33" s="170"/>
      <c r="D33" s="71">
        <v>8</v>
      </c>
      <c r="E33" s="71"/>
      <c r="F33" s="171"/>
      <c r="G33" s="176">
        <v>40</v>
      </c>
      <c r="H33" s="9">
        <v>8</v>
      </c>
      <c r="I33" s="65">
        <v>32</v>
      </c>
      <c r="J33" s="9">
        <v>27</v>
      </c>
      <c r="K33" s="62">
        <v>5</v>
      </c>
      <c r="L33" s="177"/>
      <c r="M33" s="316"/>
      <c r="N33" s="80"/>
      <c r="O33" s="333"/>
      <c r="P33" s="186"/>
      <c r="Q33" s="41"/>
      <c r="R33" s="41"/>
      <c r="S33" s="41"/>
      <c r="T33" s="187"/>
      <c r="U33" s="354"/>
      <c r="V33" s="52"/>
      <c r="W33" s="52"/>
      <c r="X33" s="52"/>
      <c r="Y33" s="249"/>
      <c r="Z33" s="205">
        <v>32</v>
      </c>
      <c r="AA33" s="57"/>
      <c r="AB33" s="57">
        <v>32</v>
      </c>
      <c r="AC33" s="57"/>
      <c r="AD33" s="57"/>
      <c r="AE33" s="139"/>
      <c r="AF33" s="14"/>
    </row>
    <row r="34" spans="1:32" ht="41.25" customHeight="1" x14ac:dyDescent="0.2">
      <c r="A34" s="417" t="s">
        <v>90</v>
      </c>
      <c r="B34" s="419" t="s">
        <v>89</v>
      </c>
      <c r="C34" s="170"/>
      <c r="D34" s="71"/>
      <c r="E34" s="71"/>
      <c r="F34" s="171"/>
      <c r="G34" s="214">
        <f>G35+G36+G37+G38</f>
        <v>76</v>
      </c>
      <c r="H34" s="8">
        <f>H35+H36+H37+H38</f>
        <v>16</v>
      </c>
      <c r="I34" s="66">
        <f>I35+I36+I37+I38</f>
        <v>60</v>
      </c>
      <c r="J34" s="8">
        <f>J35+J36+J37+J38</f>
        <v>52</v>
      </c>
      <c r="K34" s="63">
        <f>K35+K36+K37+K38</f>
        <v>8</v>
      </c>
      <c r="L34" s="215">
        <v>0</v>
      </c>
      <c r="M34" s="315"/>
      <c r="N34" s="88"/>
      <c r="O34" s="332"/>
      <c r="P34" s="339"/>
      <c r="Q34" s="288"/>
      <c r="R34" s="288"/>
      <c r="S34" s="288"/>
      <c r="T34" s="340"/>
      <c r="U34" s="355"/>
      <c r="V34" s="54"/>
      <c r="W34" s="54"/>
      <c r="X34" s="54"/>
      <c r="Y34" s="259"/>
      <c r="Z34" s="223">
        <f>Z35+Z36+Z37+Z38</f>
        <v>60</v>
      </c>
      <c r="AA34" s="61">
        <f>AA35+AA36+AA38+AA37</f>
        <v>18</v>
      </c>
      <c r="AB34" s="61">
        <f>AB35+AB36+AB37+AB38</f>
        <v>42</v>
      </c>
      <c r="AC34" s="61"/>
      <c r="AD34" s="61"/>
      <c r="AE34" s="159"/>
      <c r="AF34" s="14"/>
    </row>
    <row r="35" spans="1:32" ht="15.75" customHeight="1" x14ac:dyDescent="0.2">
      <c r="A35" s="420" t="s">
        <v>91</v>
      </c>
      <c r="B35" s="421" t="s">
        <v>162</v>
      </c>
      <c r="C35" s="170"/>
      <c r="D35" s="71"/>
      <c r="E35" s="71"/>
      <c r="F35" s="171"/>
      <c r="G35" s="176"/>
      <c r="H35" s="9"/>
      <c r="I35" s="65"/>
      <c r="J35" s="9"/>
      <c r="K35" s="62"/>
      <c r="L35" s="177"/>
      <c r="M35" s="316"/>
      <c r="N35" s="80"/>
      <c r="O35" s="333"/>
      <c r="P35" s="186"/>
      <c r="Q35" s="41"/>
      <c r="R35" s="41"/>
      <c r="S35" s="41"/>
      <c r="T35" s="187"/>
      <c r="U35" s="354"/>
      <c r="V35" s="52"/>
      <c r="W35" s="52"/>
      <c r="X35" s="52"/>
      <c r="Y35" s="249"/>
      <c r="Z35" s="205"/>
      <c r="AA35" s="57"/>
      <c r="AB35" s="57"/>
      <c r="AC35" s="57"/>
      <c r="AD35" s="57"/>
      <c r="AE35" s="139"/>
      <c r="AF35" s="14"/>
    </row>
    <row r="36" spans="1:32" x14ac:dyDescent="0.2">
      <c r="A36" s="420"/>
      <c r="B36" s="421" t="s">
        <v>92</v>
      </c>
      <c r="C36" s="170"/>
      <c r="D36" s="71"/>
      <c r="E36" s="71"/>
      <c r="F36" s="171"/>
      <c r="G36" s="176"/>
      <c r="H36" s="9"/>
      <c r="I36" s="65"/>
      <c r="J36" s="9"/>
      <c r="K36" s="62"/>
      <c r="L36" s="177"/>
      <c r="M36" s="316"/>
      <c r="N36" s="80"/>
      <c r="O36" s="333"/>
      <c r="P36" s="186"/>
      <c r="Q36" s="41"/>
      <c r="R36" s="41"/>
      <c r="S36" s="41"/>
      <c r="T36" s="187"/>
      <c r="U36" s="354"/>
      <c r="V36" s="52"/>
      <c r="W36" s="52"/>
      <c r="X36" s="52"/>
      <c r="Y36" s="249"/>
      <c r="Z36" s="205"/>
      <c r="AA36" s="57"/>
      <c r="AB36" s="57"/>
      <c r="AC36" s="57"/>
      <c r="AD36" s="57"/>
      <c r="AE36" s="139"/>
      <c r="AF36" s="14"/>
    </row>
    <row r="37" spans="1:32" x14ac:dyDescent="0.2">
      <c r="A37" s="420" t="s">
        <v>119</v>
      </c>
      <c r="B37" s="421" t="s">
        <v>210</v>
      </c>
      <c r="C37" s="170"/>
      <c r="D37" s="71"/>
      <c r="E37" s="71"/>
      <c r="F37" s="171">
        <v>8</v>
      </c>
      <c r="G37" s="176">
        <v>76</v>
      </c>
      <c r="H37" s="114">
        <v>16</v>
      </c>
      <c r="I37" s="115">
        <v>60</v>
      </c>
      <c r="J37" s="104">
        <v>52</v>
      </c>
      <c r="K37" s="289">
        <v>8</v>
      </c>
      <c r="L37" s="177"/>
      <c r="M37" s="316"/>
      <c r="N37" s="80"/>
      <c r="O37" s="333"/>
      <c r="P37" s="186"/>
      <c r="Q37" s="41"/>
      <c r="R37" s="41"/>
      <c r="S37" s="41"/>
      <c r="T37" s="187"/>
      <c r="U37" s="354"/>
      <c r="V37" s="52"/>
      <c r="W37" s="52"/>
      <c r="X37" s="52"/>
      <c r="Y37" s="249"/>
      <c r="Z37" s="205">
        <v>60</v>
      </c>
      <c r="AA37" s="57">
        <v>18</v>
      </c>
      <c r="AB37" s="57">
        <v>42</v>
      </c>
      <c r="AC37" s="57"/>
      <c r="AD37" s="57"/>
      <c r="AE37" s="139"/>
      <c r="AF37" s="14"/>
    </row>
    <row r="38" spans="1:32" ht="24" x14ac:dyDescent="0.2">
      <c r="A38" s="420"/>
      <c r="B38" s="421" t="s">
        <v>93</v>
      </c>
      <c r="C38" s="170"/>
      <c r="D38" s="71"/>
      <c r="E38" s="71"/>
      <c r="F38" s="171"/>
      <c r="G38" s="176"/>
      <c r="H38" s="9"/>
      <c r="I38" s="65"/>
      <c r="J38" s="9"/>
      <c r="K38" s="62"/>
      <c r="L38" s="177"/>
      <c r="M38" s="316"/>
      <c r="N38" s="80"/>
      <c r="O38" s="333"/>
      <c r="P38" s="186"/>
      <c r="Q38" s="41"/>
      <c r="R38" s="41"/>
      <c r="S38" s="41"/>
      <c r="T38" s="187"/>
      <c r="U38" s="354"/>
      <c r="V38" s="52"/>
      <c r="W38" s="52"/>
      <c r="X38" s="52"/>
      <c r="Y38" s="249"/>
      <c r="Z38" s="205"/>
      <c r="AA38" s="57"/>
      <c r="AB38" s="57"/>
      <c r="AC38" s="57"/>
      <c r="AD38" s="57"/>
      <c r="AE38" s="139"/>
      <c r="AF38" s="14"/>
    </row>
    <row r="39" spans="1:32" ht="29.25" customHeight="1" x14ac:dyDescent="0.2">
      <c r="A39" s="417" t="s">
        <v>24</v>
      </c>
      <c r="B39" s="419" t="s">
        <v>163</v>
      </c>
      <c r="C39" s="228"/>
      <c r="D39" s="75"/>
      <c r="E39" s="105"/>
      <c r="F39" s="229"/>
      <c r="G39" s="323">
        <f>G40+G41+G42+G43+G44</f>
        <v>360</v>
      </c>
      <c r="H39" s="290">
        <f>H40+H41+H42+H43+H44</f>
        <v>110</v>
      </c>
      <c r="I39" s="290">
        <f>I40+I41+I42+I43+I44</f>
        <v>250</v>
      </c>
      <c r="J39" s="290">
        <f>J40+J41+J42+J43+J44</f>
        <v>140</v>
      </c>
      <c r="K39" s="290">
        <f>K40+K41+K42+K43+K44</f>
        <v>110</v>
      </c>
      <c r="L39" s="324">
        <v>0</v>
      </c>
      <c r="M39" s="314"/>
      <c r="N39" s="99"/>
      <c r="O39" s="331"/>
      <c r="P39" s="338">
        <f>P40+P41+P42+P43+P44</f>
        <v>250</v>
      </c>
      <c r="Q39" s="288">
        <f>Q40+Q41+Q42+Q43+Q44</f>
        <v>100</v>
      </c>
      <c r="R39" s="288"/>
      <c r="S39" s="288">
        <f>S40+S41+S42+S43+S44</f>
        <v>150</v>
      </c>
      <c r="T39" s="166"/>
      <c r="U39" s="356"/>
      <c r="V39" s="94"/>
      <c r="W39" s="94"/>
      <c r="X39" s="94"/>
      <c r="Y39" s="253"/>
      <c r="Z39" s="255"/>
      <c r="AA39" s="95"/>
      <c r="AB39" s="95"/>
      <c r="AC39" s="57"/>
      <c r="AD39" s="57"/>
      <c r="AE39" s="139"/>
      <c r="AF39" s="14"/>
    </row>
    <row r="40" spans="1:32" ht="16.5" customHeight="1" x14ac:dyDescent="0.2">
      <c r="A40" s="420" t="s">
        <v>94</v>
      </c>
      <c r="B40" s="421" t="s">
        <v>33</v>
      </c>
      <c r="C40" s="170">
        <v>3</v>
      </c>
      <c r="D40" s="71"/>
      <c r="E40" s="72"/>
      <c r="F40" s="171"/>
      <c r="G40" s="176">
        <v>58</v>
      </c>
      <c r="H40" s="9">
        <v>18</v>
      </c>
      <c r="I40" s="65">
        <v>40</v>
      </c>
      <c r="J40" s="9">
        <v>20</v>
      </c>
      <c r="K40" s="62">
        <v>20</v>
      </c>
      <c r="L40" s="177"/>
      <c r="M40" s="316"/>
      <c r="N40" s="80"/>
      <c r="O40" s="333"/>
      <c r="P40" s="186">
        <v>40</v>
      </c>
      <c r="Q40" s="41">
        <v>40</v>
      </c>
      <c r="R40" s="41"/>
      <c r="S40" s="41"/>
      <c r="T40" s="187"/>
      <c r="U40" s="354"/>
      <c r="V40" s="52"/>
      <c r="W40" s="52"/>
      <c r="X40" s="52"/>
      <c r="Y40" s="249"/>
      <c r="Z40" s="205"/>
      <c r="AA40" s="57"/>
      <c r="AB40" s="57"/>
      <c r="AC40" s="57"/>
      <c r="AD40" s="57"/>
      <c r="AE40" s="139"/>
      <c r="AF40" s="14"/>
    </row>
    <row r="41" spans="1:32" ht="18.75" customHeight="1" x14ac:dyDescent="0.2">
      <c r="A41" s="420" t="s">
        <v>120</v>
      </c>
      <c r="B41" s="421" t="s">
        <v>164</v>
      </c>
      <c r="C41" s="170"/>
      <c r="D41" s="71"/>
      <c r="E41" s="72"/>
      <c r="F41" s="171">
        <v>4</v>
      </c>
      <c r="G41" s="176">
        <v>86</v>
      </c>
      <c r="H41" s="9">
        <v>26</v>
      </c>
      <c r="I41" s="65">
        <v>60</v>
      </c>
      <c r="J41" s="9">
        <v>30</v>
      </c>
      <c r="K41" s="62">
        <v>30</v>
      </c>
      <c r="L41" s="177"/>
      <c r="M41" s="316"/>
      <c r="N41" s="80"/>
      <c r="O41" s="333"/>
      <c r="P41" s="186">
        <v>60</v>
      </c>
      <c r="Q41" s="41">
        <v>20</v>
      </c>
      <c r="R41" s="41"/>
      <c r="S41" s="41">
        <v>40</v>
      </c>
      <c r="T41" s="187"/>
      <c r="U41" s="357"/>
      <c r="V41" s="100"/>
      <c r="W41" s="100"/>
      <c r="X41" s="52"/>
      <c r="Y41" s="249"/>
      <c r="Z41" s="205"/>
      <c r="AA41" s="57"/>
      <c r="AB41" s="57"/>
      <c r="AC41" s="57"/>
      <c r="AD41" s="57"/>
      <c r="AE41" s="139"/>
      <c r="AF41" s="14"/>
    </row>
    <row r="42" spans="1:32" ht="22.5" customHeight="1" x14ac:dyDescent="0.2">
      <c r="A42" s="420" t="s">
        <v>165</v>
      </c>
      <c r="B42" s="421" t="s">
        <v>95</v>
      </c>
      <c r="C42" s="170"/>
      <c r="D42" s="71">
        <v>4</v>
      </c>
      <c r="E42" s="71"/>
      <c r="F42" s="171"/>
      <c r="G42" s="176">
        <v>46</v>
      </c>
      <c r="H42" s="9">
        <v>14</v>
      </c>
      <c r="I42" s="65">
        <v>32</v>
      </c>
      <c r="J42" s="9">
        <v>32</v>
      </c>
      <c r="K42" s="62"/>
      <c r="L42" s="177"/>
      <c r="M42" s="317"/>
      <c r="N42" s="101"/>
      <c r="O42" s="334"/>
      <c r="P42" s="197">
        <v>32</v>
      </c>
      <c r="Q42" s="102"/>
      <c r="R42" s="102"/>
      <c r="S42" s="102">
        <v>32</v>
      </c>
      <c r="T42" s="198"/>
      <c r="U42" s="354"/>
      <c r="V42" s="52"/>
      <c r="W42" s="52"/>
      <c r="X42" s="100"/>
      <c r="Y42" s="257"/>
      <c r="Z42" s="206"/>
      <c r="AA42" s="103"/>
      <c r="AB42" s="103"/>
      <c r="AC42" s="103"/>
      <c r="AD42" s="103"/>
      <c r="AE42" s="152"/>
      <c r="AF42" s="14"/>
    </row>
    <row r="43" spans="1:32" ht="16.5" customHeight="1" thickBot="1" x14ac:dyDescent="0.25">
      <c r="A43" s="422" t="s">
        <v>185</v>
      </c>
      <c r="B43" s="421" t="s">
        <v>186</v>
      </c>
      <c r="C43" s="170"/>
      <c r="D43" s="71">
        <v>4</v>
      </c>
      <c r="E43" s="71"/>
      <c r="F43" s="171"/>
      <c r="G43" s="176">
        <v>86</v>
      </c>
      <c r="H43" s="9">
        <v>26</v>
      </c>
      <c r="I43" s="65">
        <v>60</v>
      </c>
      <c r="J43" s="9">
        <v>24</v>
      </c>
      <c r="K43" s="62">
        <v>36</v>
      </c>
      <c r="L43" s="177"/>
      <c r="M43" s="317"/>
      <c r="N43" s="101"/>
      <c r="O43" s="334"/>
      <c r="P43" s="197">
        <v>60</v>
      </c>
      <c r="Q43" s="102">
        <v>20</v>
      </c>
      <c r="R43" s="102"/>
      <c r="S43" s="102">
        <v>40</v>
      </c>
      <c r="T43" s="198"/>
      <c r="U43" s="354"/>
      <c r="V43" s="52"/>
      <c r="W43" s="52"/>
      <c r="X43" s="100"/>
      <c r="Y43" s="257"/>
      <c r="Z43" s="206"/>
      <c r="AA43" s="103"/>
      <c r="AB43" s="103"/>
      <c r="AC43" s="103"/>
      <c r="AD43" s="103"/>
      <c r="AE43" s="152"/>
      <c r="AF43" s="14"/>
    </row>
    <row r="44" spans="1:32" ht="16.5" customHeight="1" thickBot="1" x14ac:dyDescent="0.25">
      <c r="A44" s="423" t="s">
        <v>187</v>
      </c>
      <c r="B44" s="424" t="s">
        <v>188</v>
      </c>
      <c r="C44" s="174"/>
      <c r="D44" s="145">
        <v>4</v>
      </c>
      <c r="E44" s="145"/>
      <c r="F44" s="175"/>
      <c r="G44" s="178">
        <v>84</v>
      </c>
      <c r="H44" s="36">
        <v>26</v>
      </c>
      <c r="I44" s="146">
        <v>58</v>
      </c>
      <c r="J44" s="36">
        <v>34</v>
      </c>
      <c r="K44" s="147">
        <v>24</v>
      </c>
      <c r="L44" s="179"/>
      <c r="M44" s="413"/>
      <c r="N44" s="196"/>
      <c r="O44" s="415"/>
      <c r="P44" s="199">
        <v>58</v>
      </c>
      <c r="Q44" s="200">
        <v>20</v>
      </c>
      <c r="R44" s="200"/>
      <c r="S44" s="200">
        <v>38</v>
      </c>
      <c r="T44" s="201"/>
      <c r="U44" s="358"/>
      <c r="V44" s="150"/>
      <c r="W44" s="150"/>
      <c r="X44" s="203"/>
      <c r="Y44" s="258"/>
      <c r="Z44" s="207"/>
      <c r="AA44" s="153"/>
      <c r="AB44" s="153"/>
      <c r="AC44" s="153"/>
      <c r="AD44" s="153"/>
      <c r="AE44" s="208"/>
      <c r="AF44" s="14"/>
    </row>
    <row r="45" spans="1:32" ht="21" customHeight="1" x14ac:dyDescent="0.2">
      <c r="A45" s="425">
        <v>1</v>
      </c>
      <c r="B45" s="426">
        <v>2</v>
      </c>
      <c r="C45" s="379">
        <v>3</v>
      </c>
      <c r="D45" s="380">
        <v>4</v>
      </c>
      <c r="E45" s="380">
        <v>5</v>
      </c>
      <c r="F45" s="381">
        <v>6</v>
      </c>
      <c r="G45" s="382">
        <v>7</v>
      </c>
      <c r="H45" s="383">
        <v>8</v>
      </c>
      <c r="I45" s="384">
        <v>9</v>
      </c>
      <c r="J45" s="383">
        <v>10</v>
      </c>
      <c r="K45" s="385">
        <v>11</v>
      </c>
      <c r="L45" s="386">
        <v>12</v>
      </c>
      <c r="M45" s="387">
        <v>13</v>
      </c>
      <c r="N45" s="388">
        <v>14</v>
      </c>
      <c r="O45" s="389">
        <v>15</v>
      </c>
      <c r="P45" s="390">
        <v>16</v>
      </c>
      <c r="Q45" s="391">
        <v>17</v>
      </c>
      <c r="R45" s="391"/>
      <c r="S45" s="391">
        <v>19</v>
      </c>
      <c r="T45" s="164">
        <v>20</v>
      </c>
      <c r="U45" s="167">
        <v>21</v>
      </c>
      <c r="V45" s="134">
        <v>22</v>
      </c>
      <c r="W45" s="134">
        <v>23</v>
      </c>
      <c r="X45" s="134">
        <v>24</v>
      </c>
      <c r="Y45" s="374">
        <v>25</v>
      </c>
      <c r="Z45" s="392">
        <v>26</v>
      </c>
      <c r="AA45" s="376">
        <v>27</v>
      </c>
      <c r="AB45" s="375">
        <v>29</v>
      </c>
      <c r="AC45" s="376">
        <v>30</v>
      </c>
      <c r="AD45" s="376">
        <v>31</v>
      </c>
      <c r="AE45" s="376">
        <v>32</v>
      </c>
      <c r="AF45" s="14"/>
    </row>
    <row r="46" spans="1:32" ht="24" x14ac:dyDescent="0.2">
      <c r="A46" s="417" t="s">
        <v>25</v>
      </c>
      <c r="B46" s="418" t="s">
        <v>172</v>
      </c>
      <c r="C46" s="170"/>
      <c r="D46" s="71"/>
      <c r="E46" s="72"/>
      <c r="F46" s="227"/>
      <c r="G46" s="325">
        <f t="shared" ref="G46:L46" si="2">SUM(G47:G59)</f>
        <v>1156</v>
      </c>
      <c r="H46" s="291">
        <f t="shared" si="2"/>
        <v>254</v>
      </c>
      <c r="I46" s="291">
        <f t="shared" si="2"/>
        <v>902</v>
      </c>
      <c r="J46" s="291">
        <f t="shared" si="2"/>
        <v>558</v>
      </c>
      <c r="K46" s="291">
        <f t="shared" si="2"/>
        <v>328</v>
      </c>
      <c r="L46" s="326">
        <f t="shared" si="2"/>
        <v>16</v>
      </c>
      <c r="M46" s="329"/>
      <c r="N46" s="87"/>
      <c r="O46" s="237"/>
      <c r="P46" s="341">
        <f>SUM(P47:P59)</f>
        <v>262</v>
      </c>
      <c r="Q46" s="292">
        <f>SUM(Q47:Q59)</f>
        <v>105</v>
      </c>
      <c r="R46" s="292"/>
      <c r="S46" s="292">
        <f>SUM(S47:S59)</f>
        <v>157</v>
      </c>
      <c r="T46" s="342"/>
      <c r="U46" s="242">
        <f>SUM(U47:U59)</f>
        <v>394</v>
      </c>
      <c r="V46" s="53">
        <f>SUM(V47:V59)</f>
        <v>170</v>
      </c>
      <c r="W46" s="53"/>
      <c r="X46" s="53">
        <f>SUM(X47:X59)</f>
        <v>224</v>
      </c>
      <c r="Y46" s="349"/>
      <c r="Z46" s="345">
        <f>SUM(Z47:Z59)</f>
        <v>246</v>
      </c>
      <c r="AA46" s="60">
        <f>SUM(AA47:AA59)</f>
        <v>152</v>
      </c>
      <c r="AB46" s="60">
        <f>SUM(AB47:AB59)</f>
        <v>94</v>
      </c>
      <c r="AC46" s="60"/>
      <c r="AD46" s="60"/>
      <c r="AE46" s="60"/>
      <c r="AF46" s="14"/>
    </row>
    <row r="47" spans="1:32" ht="24" x14ac:dyDescent="0.2">
      <c r="A47" s="420" t="s">
        <v>96</v>
      </c>
      <c r="B47" s="421" t="s">
        <v>189</v>
      </c>
      <c r="C47" s="170"/>
      <c r="D47" s="71">
        <v>4</v>
      </c>
      <c r="E47" s="71"/>
      <c r="F47" s="171"/>
      <c r="G47" s="176">
        <v>54</v>
      </c>
      <c r="H47" s="9">
        <v>12</v>
      </c>
      <c r="I47" s="65">
        <v>42</v>
      </c>
      <c r="J47" s="9">
        <v>26</v>
      </c>
      <c r="K47" s="62">
        <v>16</v>
      </c>
      <c r="L47" s="177"/>
      <c r="M47" s="182"/>
      <c r="N47" s="80"/>
      <c r="O47" s="183"/>
      <c r="P47" s="186">
        <v>42</v>
      </c>
      <c r="Q47" s="41">
        <v>15</v>
      </c>
      <c r="R47" s="41"/>
      <c r="S47" s="41">
        <v>27</v>
      </c>
      <c r="T47" s="187"/>
      <c r="U47" s="190"/>
      <c r="V47" s="52"/>
      <c r="W47" s="52"/>
      <c r="X47" s="52"/>
      <c r="Y47" s="191"/>
      <c r="Z47" s="344"/>
      <c r="AA47" s="57"/>
      <c r="AB47" s="57"/>
      <c r="AC47" s="57"/>
      <c r="AD47" s="57"/>
      <c r="AE47" s="57"/>
      <c r="AF47" s="14"/>
    </row>
    <row r="48" spans="1:32" ht="24.75" thickBot="1" x14ac:dyDescent="0.25">
      <c r="A48" s="420" t="s">
        <v>97</v>
      </c>
      <c r="B48" s="421" t="s">
        <v>190</v>
      </c>
      <c r="C48" s="170">
        <v>4</v>
      </c>
      <c r="D48" s="71">
        <v>3</v>
      </c>
      <c r="E48" s="71"/>
      <c r="F48" s="171"/>
      <c r="G48" s="176">
        <v>128</v>
      </c>
      <c r="H48" s="9">
        <v>28</v>
      </c>
      <c r="I48" s="65">
        <v>100</v>
      </c>
      <c r="J48" s="9">
        <v>78</v>
      </c>
      <c r="K48" s="62">
        <v>22</v>
      </c>
      <c r="L48" s="177"/>
      <c r="M48" s="182"/>
      <c r="N48" s="80"/>
      <c r="O48" s="183"/>
      <c r="P48" s="186">
        <v>100</v>
      </c>
      <c r="Q48" s="41">
        <v>40</v>
      </c>
      <c r="R48" s="41"/>
      <c r="S48" s="41">
        <v>60</v>
      </c>
      <c r="T48" s="187"/>
      <c r="U48" s="190"/>
      <c r="V48" s="52"/>
      <c r="W48" s="52"/>
      <c r="X48" s="52"/>
      <c r="Y48" s="191"/>
      <c r="Z48" s="394"/>
      <c r="AA48" s="59"/>
      <c r="AB48" s="59"/>
      <c r="AC48" s="59"/>
      <c r="AD48" s="59"/>
      <c r="AE48" s="59"/>
      <c r="AF48" s="14"/>
    </row>
    <row r="49" spans="1:32" ht="24" x14ac:dyDescent="0.2">
      <c r="A49" s="420" t="s">
        <v>98</v>
      </c>
      <c r="B49" s="421" t="s">
        <v>206</v>
      </c>
      <c r="C49" s="170">
        <v>4</v>
      </c>
      <c r="D49" s="71">
        <v>3</v>
      </c>
      <c r="E49" s="71"/>
      <c r="F49" s="171"/>
      <c r="G49" s="176">
        <v>154</v>
      </c>
      <c r="H49" s="9">
        <v>34</v>
      </c>
      <c r="I49" s="65">
        <v>120</v>
      </c>
      <c r="J49" s="9">
        <v>74</v>
      </c>
      <c r="K49" s="62">
        <v>46</v>
      </c>
      <c r="L49" s="177"/>
      <c r="M49" s="182"/>
      <c r="N49" s="80"/>
      <c r="O49" s="183"/>
      <c r="P49" s="186">
        <v>120</v>
      </c>
      <c r="Q49" s="41">
        <v>50</v>
      </c>
      <c r="R49" s="41"/>
      <c r="S49" s="41">
        <v>70</v>
      </c>
      <c r="T49" s="187"/>
      <c r="U49" s="190"/>
      <c r="V49" s="52"/>
      <c r="W49" s="52"/>
      <c r="X49" s="52"/>
      <c r="Y49" s="191"/>
      <c r="Z49" s="204"/>
      <c r="AA49" s="136"/>
      <c r="AB49" s="136"/>
      <c r="AC49" s="136"/>
      <c r="AD49" s="136"/>
      <c r="AE49" s="137"/>
      <c r="AF49" s="14"/>
    </row>
    <row r="50" spans="1:32" ht="17.25" customHeight="1" x14ac:dyDescent="0.2">
      <c r="A50" s="420" t="s">
        <v>99</v>
      </c>
      <c r="B50" s="421" t="s">
        <v>191</v>
      </c>
      <c r="C50" s="170">
        <v>8</v>
      </c>
      <c r="D50" s="71"/>
      <c r="E50" s="71"/>
      <c r="F50" s="171"/>
      <c r="G50" s="176">
        <v>74</v>
      </c>
      <c r="H50" s="9">
        <v>16</v>
      </c>
      <c r="I50" s="65">
        <v>58</v>
      </c>
      <c r="J50" s="9">
        <v>46</v>
      </c>
      <c r="K50" s="62">
        <v>12</v>
      </c>
      <c r="L50" s="177"/>
      <c r="M50" s="182"/>
      <c r="N50" s="80"/>
      <c r="O50" s="183"/>
      <c r="P50" s="186"/>
      <c r="Q50" s="41"/>
      <c r="R50" s="41"/>
      <c r="S50" s="41"/>
      <c r="T50" s="187"/>
      <c r="U50" s="190"/>
      <c r="V50" s="52"/>
      <c r="W50" s="52"/>
      <c r="X50" s="52"/>
      <c r="Y50" s="191"/>
      <c r="Z50" s="205">
        <v>58</v>
      </c>
      <c r="AA50" s="57">
        <v>36</v>
      </c>
      <c r="AB50" s="57">
        <v>22</v>
      </c>
      <c r="AC50" s="57"/>
      <c r="AD50" s="57"/>
      <c r="AE50" s="139"/>
      <c r="AF50" s="14"/>
    </row>
    <row r="51" spans="1:32" ht="21.75" customHeight="1" x14ac:dyDescent="0.2">
      <c r="A51" s="420" t="s">
        <v>100</v>
      </c>
      <c r="B51" s="421" t="s">
        <v>192</v>
      </c>
      <c r="C51" s="170"/>
      <c r="D51" s="71">
        <v>6</v>
      </c>
      <c r="E51" s="71"/>
      <c r="F51" s="171"/>
      <c r="G51" s="176">
        <v>62</v>
      </c>
      <c r="H51" s="9">
        <v>14</v>
      </c>
      <c r="I51" s="65">
        <v>48</v>
      </c>
      <c r="J51" s="9">
        <v>28</v>
      </c>
      <c r="K51" s="62">
        <v>20</v>
      </c>
      <c r="L51" s="177"/>
      <c r="M51" s="182"/>
      <c r="N51" s="80"/>
      <c r="O51" s="183"/>
      <c r="P51" s="186"/>
      <c r="Q51" s="41"/>
      <c r="R51" s="41"/>
      <c r="S51" s="41"/>
      <c r="T51" s="187"/>
      <c r="U51" s="190">
        <v>48</v>
      </c>
      <c r="V51" s="52"/>
      <c r="W51" s="100"/>
      <c r="X51" s="52">
        <v>48</v>
      </c>
      <c r="Y51" s="191"/>
      <c r="Z51" s="205"/>
      <c r="AA51" s="57"/>
      <c r="AB51" s="57"/>
      <c r="AC51" s="57"/>
      <c r="AD51" s="57"/>
      <c r="AE51" s="139"/>
      <c r="AF51" s="14"/>
    </row>
    <row r="52" spans="1:32" ht="21" customHeight="1" x14ac:dyDescent="0.2">
      <c r="A52" s="420" t="s">
        <v>101</v>
      </c>
      <c r="B52" s="421" t="s">
        <v>193</v>
      </c>
      <c r="C52" s="170"/>
      <c r="D52" s="71">
        <v>6</v>
      </c>
      <c r="E52" s="71"/>
      <c r="F52" s="171"/>
      <c r="G52" s="176">
        <v>72</v>
      </c>
      <c r="H52" s="9">
        <v>16</v>
      </c>
      <c r="I52" s="65">
        <v>56</v>
      </c>
      <c r="J52" s="9">
        <v>36</v>
      </c>
      <c r="K52" s="62">
        <v>20</v>
      </c>
      <c r="L52" s="177"/>
      <c r="M52" s="182"/>
      <c r="N52" s="80"/>
      <c r="O52" s="183"/>
      <c r="P52" s="186"/>
      <c r="Q52" s="41"/>
      <c r="R52" s="41"/>
      <c r="S52" s="41"/>
      <c r="T52" s="187"/>
      <c r="U52" s="190">
        <v>56</v>
      </c>
      <c r="V52" s="52">
        <v>20</v>
      </c>
      <c r="W52" s="100"/>
      <c r="X52" s="52">
        <v>36</v>
      </c>
      <c r="Y52" s="191"/>
      <c r="Z52" s="205"/>
      <c r="AA52" s="57"/>
      <c r="AB52" s="57"/>
      <c r="AC52" s="57"/>
      <c r="AD52" s="57"/>
      <c r="AE52" s="139"/>
      <c r="AF52" s="14"/>
    </row>
    <row r="53" spans="1:32" ht="27" customHeight="1" x14ac:dyDescent="0.2">
      <c r="A53" s="420" t="s">
        <v>102</v>
      </c>
      <c r="B53" s="421" t="s">
        <v>166</v>
      </c>
      <c r="C53" s="170"/>
      <c r="D53" s="71">
        <v>7</v>
      </c>
      <c r="E53" s="71"/>
      <c r="F53" s="171"/>
      <c r="G53" s="176">
        <v>77</v>
      </c>
      <c r="H53" s="9">
        <v>17</v>
      </c>
      <c r="I53" s="65">
        <v>60</v>
      </c>
      <c r="J53" s="9">
        <v>20</v>
      </c>
      <c r="K53" s="62">
        <v>40</v>
      </c>
      <c r="L53" s="177"/>
      <c r="M53" s="182"/>
      <c r="N53" s="80"/>
      <c r="O53" s="183"/>
      <c r="P53" s="186"/>
      <c r="Q53" s="41"/>
      <c r="R53" s="41"/>
      <c r="S53" s="41"/>
      <c r="T53" s="187"/>
      <c r="U53" s="190">
        <v>30</v>
      </c>
      <c r="V53" s="52"/>
      <c r="W53" s="100"/>
      <c r="X53" s="52">
        <v>30</v>
      </c>
      <c r="Y53" s="191"/>
      <c r="Z53" s="205">
        <v>30</v>
      </c>
      <c r="AA53" s="57">
        <v>30</v>
      </c>
      <c r="AB53" s="57"/>
      <c r="AC53" s="57"/>
      <c r="AD53" s="57"/>
      <c r="AE53" s="139"/>
      <c r="AF53" s="14"/>
    </row>
    <row r="54" spans="1:32" ht="22.5" customHeight="1" x14ac:dyDescent="0.2">
      <c r="A54" s="420" t="s">
        <v>103</v>
      </c>
      <c r="B54" s="421" t="s">
        <v>194</v>
      </c>
      <c r="C54" s="170">
        <v>8</v>
      </c>
      <c r="D54" s="71">
        <v>7</v>
      </c>
      <c r="E54" s="71"/>
      <c r="F54" s="171"/>
      <c r="G54" s="176">
        <v>154</v>
      </c>
      <c r="H54" s="9">
        <v>34</v>
      </c>
      <c r="I54" s="65">
        <v>120</v>
      </c>
      <c r="J54" s="9">
        <v>60</v>
      </c>
      <c r="K54" s="62">
        <v>60</v>
      </c>
      <c r="L54" s="177"/>
      <c r="M54" s="182"/>
      <c r="N54" s="80"/>
      <c r="O54" s="183"/>
      <c r="P54" s="186"/>
      <c r="Q54" s="41"/>
      <c r="R54" s="41"/>
      <c r="S54" s="41"/>
      <c r="T54" s="187"/>
      <c r="U54" s="190">
        <v>62</v>
      </c>
      <c r="V54" s="52">
        <v>32</v>
      </c>
      <c r="W54" s="52"/>
      <c r="X54" s="52">
        <v>30</v>
      </c>
      <c r="Y54" s="191"/>
      <c r="Z54" s="205">
        <v>58</v>
      </c>
      <c r="AA54" s="57">
        <v>34</v>
      </c>
      <c r="AB54" s="57">
        <v>24</v>
      </c>
      <c r="AC54" s="57"/>
      <c r="AD54" s="57"/>
      <c r="AE54" s="139"/>
      <c r="AF54" s="14"/>
    </row>
    <row r="55" spans="1:32" ht="27" customHeight="1" x14ac:dyDescent="0.2">
      <c r="A55" s="420" t="s">
        <v>104</v>
      </c>
      <c r="B55" s="421" t="s">
        <v>105</v>
      </c>
      <c r="C55" s="170"/>
      <c r="D55" s="71">
        <v>5</v>
      </c>
      <c r="E55" s="71"/>
      <c r="F55" s="171"/>
      <c r="G55" s="176">
        <v>61</v>
      </c>
      <c r="H55" s="9">
        <v>13</v>
      </c>
      <c r="I55" s="65">
        <v>48</v>
      </c>
      <c r="J55" s="9">
        <v>38</v>
      </c>
      <c r="K55" s="62">
        <v>10</v>
      </c>
      <c r="L55" s="177"/>
      <c r="M55" s="182"/>
      <c r="N55" s="80"/>
      <c r="O55" s="183"/>
      <c r="P55" s="186"/>
      <c r="Q55" s="41"/>
      <c r="R55" s="41"/>
      <c r="S55" s="41"/>
      <c r="T55" s="187"/>
      <c r="U55" s="190">
        <v>48</v>
      </c>
      <c r="V55" s="52">
        <v>48</v>
      </c>
      <c r="W55" s="52"/>
      <c r="X55" s="52"/>
      <c r="Y55" s="191"/>
      <c r="Z55" s="205"/>
      <c r="AA55" s="57"/>
      <c r="AB55" s="57"/>
      <c r="AC55" s="57"/>
      <c r="AD55" s="57"/>
      <c r="AE55" s="139"/>
      <c r="AF55" s="14"/>
    </row>
    <row r="56" spans="1:32" x14ac:dyDescent="0.2">
      <c r="A56" s="420" t="s">
        <v>168</v>
      </c>
      <c r="B56" s="421" t="s">
        <v>106</v>
      </c>
      <c r="C56" s="170"/>
      <c r="D56" s="71">
        <v>8</v>
      </c>
      <c r="E56" s="71"/>
      <c r="F56" s="171"/>
      <c r="G56" s="176">
        <v>102</v>
      </c>
      <c r="H56" s="9">
        <v>22</v>
      </c>
      <c r="I56" s="65">
        <v>80</v>
      </c>
      <c r="J56" s="9">
        <v>30</v>
      </c>
      <c r="K56" s="62">
        <v>34</v>
      </c>
      <c r="L56" s="177">
        <v>16</v>
      </c>
      <c r="M56" s="182"/>
      <c r="N56" s="80"/>
      <c r="O56" s="183"/>
      <c r="P56" s="186"/>
      <c r="Q56" s="41"/>
      <c r="R56" s="41"/>
      <c r="S56" s="41"/>
      <c r="T56" s="187"/>
      <c r="U56" s="190">
        <v>52</v>
      </c>
      <c r="V56" s="52">
        <v>22</v>
      </c>
      <c r="W56" s="52"/>
      <c r="X56" s="52">
        <v>30</v>
      </c>
      <c r="Y56" s="191"/>
      <c r="Z56" s="205">
        <v>28</v>
      </c>
      <c r="AA56" s="57"/>
      <c r="AB56" s="57">
        <v>28</v>
      </c>
      <c r="AC56" s="57"/>
      <c r="AD56" s="57"/>
      <c r="AE56" s="139"/>
      <c r="AF56" s="14"/>
    </row>
    <row r="57" spans="1:32" ht="18.75" customHeight="1" x14ac:dyDescent="0.2">
      <c r="A57" s="420" t="s">
        <v>169</v>
      </c>
      <c r="B57" s="421" t="s">
        <v>109</v>
      </c>
      <c r="C57" s="170"/>
      <c r="D57" s="71">
        <v>8</v>
      </c>
      <c r="E57" s="71"/>
      <c r="F57" s="171"/>
      <c r="G57" s="176">
        <v>90</v>
      </c>
      <c r="H57" s="9">
        <v>20</v>
      </c>
      <c r="I57" s="65">
        <v>70</v>
      </c>
      <c r="J57" s="9">
        <v>50</v>
      </c>
      <c r="K57" s="62">
        <v>20</v>
      </c>
      <c r="L57" s="177"/>
      <c r="M57" s="182"/>
      <c r="N57" s="80"/>
      <c r="O57" s="183"/>
      <c r="P57" s="186"/>
      <c r="Q57" s="41"/>
      <c r="R57" s="41"/>
      <c r="S57" s="41"/>
      <c r="T57" s="187"/>
      <c r="U57" s="190">
        <v>30</v>
      </c>
      <c r="V57" s="52">
        <v>15</v>
      </c>
      <c r="W57" s="52"/>
      <c r="X57" s="52">
        <v>15</v>
      </c>
      <c r="Y57" s="191"/>
      <c r="Z57" s="205">
        <v>40</v>
      </c>
      <c r="AA57" s="57">
        <v>20</v>
      </c>
      <c r="AB57" s="57">
        <v>20</v>
      </c>
      <c r="AC57" s="57"/>
      <c r="AD57" s="57"/>
      <c r="AE57" s="139"/>
      <c r="AF57" s="14"/>
    </row>
    <row r="58" spans="1:32" x14ac:dyDescent="0.2">
      <c r="A58" s="420" t="s">
        <v>173</v>
      </c>
      <c r="B58" s="421" t="s">
        <v>110</v>
      </c>
      <c r="C58" s="170"/>
      <c r="D58" s="71">
        <v>6</v>
      </c>
      <c r="E58" s="71"/>
      <c r="F58" s="171"/>
      <c r="G58" s="176">
        <v>87</v>
      </c>
      <c r="H58" s="9">
        <v>19</v>
      </c>
      <c r="I58" s="65">
        <v>68</v>
      </c>
      <c r="J58" s="9">
        <v>48</v>
      </c>
      <c r="K58" s="62">
        <v>20</v>
      </c>
      <c r="L58" s="177"/>
      <c r="M58" s="182"/>
      <c r="N58" s="80"/>
      <c r="O58" s="183"/>
      <c r="P58" s="186"/>
      <c r="Q58" s="41"/>
      <c r="R58" s="41"/>
      <c r="S58" s="41"/>
      <c r="T58" s="187"/>
      <c r="U58" s="190">
        <v>68</v>
      </c>
      <c r="V58" s="52">
        <v>33</v>
      </c>
      <c r="W58" s="52"/>
      <c r="X58" s="52">
        <v>35</v>
      </c>
      <c r="Y58" s="191"/>
      <c r="Z58" s="205"/>
      <c r="AA58" s="57"/>
      <c r="AB58" s="103"/>
      <c r="AC58" s="57"/>
      <c r="AD58" s="57"/>
      <c r="AE58" s="139"/>
      <c r="AF58" s="14"/>
    </row>
    <row r="59" spans="1:32" x14ac:dyDescent="0.2">
      <c r="A59" s="420" t="s">
        <v>174</v>
      </c>
      <c r="B59" s="421" t="s">
        <v>167</v>
      </c>
      <c r="C59" s="170"/>
      <c r="D59" s="71">
        <v>7</v>
      </c>
      <c r="E59" s="71"/>
      <c r="F59" s="171"/>
      <c r="G59" s="176">
        <v>41</v>
      </c>
      <c r="H59" s="9">
        <v>9</v>
      </c>
      <c r="I59" s="65">
        <v>32</v>
      </c>
      <c r="J59" s="9">
        <v>24</v>
      </c>
      <c r="K59" s="62">
        <v>8</v>
      </c>
      <c r="L59" s="177"/>
      <c r="M59" s="182"/>
      <c r="N59" s="80"/>
      <c r="O59" s="183"/>
      <c r="P59" s="186"/>
      <c r="Q59" s="41"/>
      <c r="R59" s="41"/>
      <c r="S59" s="41"/>
      <c r="T59" s="187"/>
      <c r="U59" s="190"/>
      <c r="V59" s="52"/>
      <c r="W59" s="52"/>
      <c r="X59" s="52"/>
      <c r="Y59" s="191"/>
      <c r="Z59" s="206">
        <v>32</v>
      </c>
      <c r="AA59" s="103">
        <v>32</v>
      </c>
      <c r="AB59" s="57"/>
      <c r="AC59" s="57"/>
      <c r="AD59" s="57"/>
      <c r="AE59" s="139"/>
      <c r="AF59" s="14"/>
    </row>
    <row r="60" spans="1:32" ht="18" customHeight="1" x14ac:dyDescent="0.2">
      <c r="A60" s="419" t="s">
        <v>111</v>
      </c>
      <c r="B60" s="418" t="s">
        <v>112</v>
      </c>
      <c r="C60" s="210"/>
      <c r="D60" s="76"/>
      <c r="E60" s="72"/>
      <c r="F60" s="227"/>
      <c r="G60" s="325">
        <f t="shared" ref="G60:L60" si="3">G61+G62+G63+G64+G65+G66+G67</f>
        <v>1220</v>
      </c>
      <c r="H60" s="291">
        <f t="shared" si="3"/>
        <v>250</v>
      </c>
      <c r="I60" s="291">
        <f t="shared" si="3"/>
        <v>970</v>
      </c>
      <c r="J60" s="291">
        <f t="shared" si="3"/>
        <v>485</v>
      </c>
      <c r="K60" s="291">
        <f t="shared" si="3"/>
        <v>373</v>
      </c>
      <c r="L60" s="326">
        <f t="shared" si="3"/>
        <v>32</v>
      </c>
      <c r="M60" s="329"/>
      <c r="N60" s="87"/>
      <c r="O60" s="237"/>
      <c r="P60" s="341">
        <f>P61+P62+P63+P64+P65+P66</f>
        <v>184</v>
      </c>
      <c r="Q60" s="292">
        <f>Q61+Q62+Q63+Q64+Q65+Q66</f>
        <v>90</v>
      </c>
      <c r="R60" s="292"/>
      <c r="S60" s="292">
        <f>S61+S62+S63+S64+S65+S66</f>
        <v>94</v>
      </c>
      <c r="T60" s="342"/>
      <c r="U60" s="242">
        <f>U61+U62+U63+U64+U65+U66+U67</f>
        <v>300</v>
      </c>
      <c r="V60" s="53">
        <f>V61+V62+V63+V64+V65+V66+V67</f>
        <v>123</v>
      </c>
      <c r="W60" s="53"/>
      <c r="X60" s="53">
        <f>X61+X62+X63+X64+X65+X66+X67</f>
        <v>177</v>
      </c>
      <c r="Y60" s="349"/>
      <c r="Z60" s="260">
        <f>Z61+Z62+Z63+Z64+Z65+Z66+Z67</f>
        <v>486</v>
      </c>
      <c r="AA60" s="60">
        <f>AA61+AA62+AA63+AA64+AA65+AA66+AA67</f>
        <v>291</v>
      </c>
      <c r="AB60" s="60">
        <f>AB61+AB62+AB63+AB64+AB65+AB66+AB67</f>
        <v>195</v>
      </c>
      <c r="AC60" s="60"/>
      <c r="AD60" s="60"/>
      <c r="AE60" s="353"/>
      <c r="AF60" s="14"/>
    </row>
    <row r="61" spans="1:32" ht="24.75" customHeight="1" x14ac:dyDescent="0.2">
      <c r="A61" s="427" t="s">
        <v>113</v>
      </c>
      <c r="B61" s="421" t="s">
        <v>195</v>
      </c>
      <c r="C61" s="170">
        <v>8</v>
      </c>
      <c r="D61" s="71"/>
      <c r="E61" s="71">
        <v>6</v>
      </c>
      <c r="F61" s="171"/>
      <c r="G61" s="176">
        <v>482</v>
      </c>
      <c r="H61" s="111">
        <v>100</v>
      </c>
      <c r="I61" s="65">
        <v>382</v>
      </c>
      <c r="J61" s="9">
        <v>151</v>
      </c>
      <c r="K61" s="62">
        <v>215</v>
      </c>
      <c r="L61" s="177">
        <v>16</v>
      </c>
      <c r="M61" s="182"/>
      <c r="N61" s="80"/>
      <c r="O61" s="183"/>
      <c r="P61" s="186">
        <v>104</v>
      </c>
      <c r="Q61" s="41">
        <v>50</v>
      </c>
      <c r="R61" s="41"/>
      <c r="S61" s="41">
        <v>54</v>
      </c>
      <c r="T61" s="187"/>
      <c r="U61" s="190">
        <v>140</v>
      </c>
      <c r="V61" s="52">
        <v>65</v>
      </c>
      <c r="W61" s="52"/>
      <c r="X61" s="52">
        <v>75</v>
      </c>
      <c r="Y61" s="191"/>
      <c r="Z61" s="205">
        <v>138</v>
      </c>
      <c r="AA61" s="57">
        <v>74</v>
      </c>
      <c r="AB61" s="57">
        <v>64</v>
      </c>
      <c r="AC61" s="57"/>
      <c r="AD61" s="57"/>
      <c r="AE61" s="139"/>
      <c r="AF61" s="14"/>
    </row>
    <row r="62" spans="1:32" ht="20.25" customHeight="1" x14ac:dyDescent="0.2">
      <c r="A62" s="427" t="s">
        <v>114</v>
      </c>
      <c r="B62" s="421" t="s">
        <v>196</v>
      </c>
      <c r="C62" s="170">
        <v>6</v>
      </c>
      <c r="D62" s="71">
        <v>4</v>
      </c>
      <c r="E62" s="71">
        <v>6</v>
      </c>
      <c r="F62" s="171"/>
      <c r="G62" s="176">
        <v>121</v>
      </c>
      <c r="H62" s="111">
        <v>25</v>
      </c>
      <c r="I62" s="65">
        <v>96</v>
      </c>
      <c r="J62" s="9">
        <v>48</v>
      </c>
      <c r="K62" s="62">
        <v>32</v>
      </c>
      <c r="L62" s="177">
        <v>16</v>
      </c>
      <c r="M62" s="182"/>
      <c r="N62" s="80"/>
      <c r="O62" s="183"/>
      <c r="P62" s="186">
        <v>40</v>
      </c>
      <c r="Q62" s="41">
        <v>20</v>
      </c>
      <c r="R62" s="41"/>
      <c r="S62" s="41">
        <v>20</v>
      </c>
      <c r="T62" s="187"/>
      <c r="U62" s="190">
        <v>56</v>
      </c>
      <c r="V62" s="52">
        <v>20</v>
      </c>
      <c r="W62" s="52"/>
      <c r="X62" s="52">
        <v>36</v>
      </c>
      <c r="Y62" s="191"/>
      <c r="Z62" s="206"/>
      <c r="AA62" s="103"/>
      <c r="AB62" s="103"/>
      <c r="AC62" s="57"/>
      <c r="AD62" s="57"/>
      <c r="AE62" s="139"/>
      <c r="AF62" s="14"/>
    </row>
    <row r="63" spans="1:32" x14ac:dyDescent="0.2">
      <c r="A63" s="427" t="s">
        <v>115</v>
      </c>
      <c r="B63" s="421" t="s">
        <v>197</v>
      </c>
      <c r="C63" s="170">
        <v>8</v>
      </c>
      <c r="D63" s="71"/>
      <c r="E63" s="71"/>
      <c r="F63" s="171"/>
      <c r="G63" s="176">
        <v>88</v>
      </c>
      <c r="H63" s="111">
        <v>18</v>
      </c>
      <c r="I63" s="65">
        <v>70</v>
      </c>
      <c r="J63" s="9">
        <v>46</v>
      </c>
      <c r="K63" s="62">
        <v>24</v>
      </c>
      <c r="L63" s="177"/>
      <c r="M63" s="182"/>
      <c r="N63" s="80"/>
      <c r="O63" s="183"/>
      <c r="P63" s="186"/>
      <c r="Q63" s="41"/>
      <c r="R63" s="41"/>
      <c r="S63" s="41"/>
      <c r="T63" s="187"/>
      <c r="U63" s="190"/>
      <c r="V63" s="52"/>
      <c r="W63" s="52"/>
      <c r="X63" s="52"/>
      <c r="Y63" s="191"/>
      <c r="Z63" s="205">
        <v>70</v>
      </c>
      <c r="AA63" s="57">
        <v>40</v>
      </c>
      <c r="AB63" s="57">
        <v>30</v>
      </c>
      <c r="AC63" s="57"/>
      <c r="AD63" s="57"/>
      <c r="AE63" s="139"/>
      <c r="AF63" s="14"/>
    </row>
    <row r="64" spans="1:32" ht="26.25" customHeight="1" x14ac:dyDescent="0.2">
      <c r="A64" s="427" t="s">
        <v>116</v>
      </c>
      <c r="B64" s="421" t="s">
        <v>198</v>
      </c>
      <c r="C64" s="170">
        <v>6</v>
      </c>
      <c r="D64" s="71"/>
      <c r="E64" s="71"/>
      <c r="F64" s="171"/>
      <c r="G64" s="176">
        <v>121</v>
      </c>
      <c r="H64" s="111">
        <v>25</v>
      </c>
      <c r="I64" s="65">
        <v>96</v>
      </c>
      <c r="J64" s="9">
        <v>56</v>
      </c>
      <c r="K64" s="62">
        <v>40</v>
      </c>
      <c r="L64" s="177"/>
      <c r="M64" s="182"/>
      <c r="N64" s="80"/>
      <c r="O64" s="183"/>
      <c r="P64" s="186">
        <v>40</v>
      </c>
      <c r="Q64" s="41">
        <v>20</v>
      </c>
      <c r="R64" s="41"/>
      <c r="S64" s="41">
        <v>20</v>
      </c>
      <c r="T64" s="187"/>
      <c r="U64" s="190">
        <v>56</v>
      </c>
      <c r="V64" s="52">
        <v>22</v>
      </c>
      <c r="W64" s="52"/>
      <c r="X64" s="52">
        <v>34</v>
      </c>
      <c r="Y64" s="191"/>
      <c r="Z64" s="205"/>
      <c r="AA64" s="57"/>
      <c r="AB64" s="57"/>
      <c r="AC64" s="57"/>
      <c r="AD64" s="57"/>
      <c r="AE64" s="139"/>
      <c r="AF64" s="14"/>
    </row>
    <row r="65" spans="1:32" ht="24.75" customHeight="1" x14ac:dyDescent="0.2">
      <c r="A65" s="427" t="s">
        <v>117</v>
      </c>
      <c r="B65" s="421" t="s">
        <v>199</v>
      </c>
      <c r="C65" s="170"/>
      <c r="D65" s="71">
        <v>7</v>
      </c>
      <c r="E65" s="71"/>
      <c r="F65" s="171"/>
      <c r="G65" s="176">
        <v>55</v>
      </c>
      <c r="H65" s="111">
        <v>11</v>
      </c>
      <c r="I65" s="65">
        <v>44</v>
      </c>
      <c r="J65" s="9">
        <v>14</v>
      </c>
      <c r="K65" s="62">
        <v>30</v>
      </c>
      <c r="L65" s="177"/>
      <c r="M65" s="182"/>
      <c r="N65" s="80"/>
      <c r="O65" s="183"/>
      <c r="P65" s="186"/>
      <c r="Q65" s="41"/>
      <c r="R65" s="41"/>
      <c r="S65" s="41"/>
      <c r="T65" s="187"/>
      <c r="U65" s="190"/>
      <c r="V65" s="52"/>
      <c r="W65" s="52"/>
      <c r="X65" s="52"/>
      <c r="Y65" s="191"/>
      <c r="Z65" s="205">
        <v>44</v>
      </c>
      <c r="AA65" s="57">
        <v>44</v>
      </c>
      <c r="AB65" s="57"/>
      <c r="AC65" s="57"/>
      <c r="AD65" s="57"/>
      <c r="AE65" s="139"/>
      <c r="AF65" s="14"/>
    </row>
    <row r="66" spans="1:32" ht="25.5" customHeight="1" x14ac:dyDescent="0.2">
      <c r="A66" s="427" t="s">
        <v>200</v>
      </c>
      <c r="B66" s="421" t="s">
        <v>201</v>
      </c>
      <c r="C66" s="311"/>
      <c r="D66" s="294">
        <v>7</v>
      </c>
      <c r="E66" s="71"/>
      <c r="F66" s="171"/>
      <c r="G66" s="176">
        <v>40</v>
      </c>
      <c r="H66" s="111">
        <v>8</v>
      </c>
      <c r="I66" s="65">
        <v>32</v>
      </c>
      <c r="J66" s="104"/>
      <c r="K66" s="62">
        <v>32</v>
      </c>
      <c r="L66" s="177"/>
      <c r="M66" s="182"/>
      <c r="N66" s="80"/>
      <c r="O66" s="183"/>
      <c r="P66" s="186"/>
      <c r="Q66" s="41"/>
      <c r="R66" s="41"/>
      <c r="S66" s="41"/>
      <c r="T66" s="187"/>
      <c r="U66" s="190"/>
      <c r="V66" s="52"/>
      <c r="W66" s="52"/>
      <c r="X66" s="52"/>
      <c r="Y66" s="191"/>
      <c r="Z66" s="205">
        <v>32</v>
      </c>
      <c r="AA66" s="57"/>
      <c r="AB66" s="103">
        <v>32</v>
      </c>
      <c r="AC66" s="57"/>
      <c r="AD66" s="57"/>
      <c r="AE66" s="139"/>
      <c r="AF66" s="14"/>
    </row>
    <row r="67" spans="1:32" ht="48" x14ac:dyDescent="0.2">
      <c r="A67" s="419" t="s">
        <v>118</v>
      </c>
      <c r="B67" s="418" t="s">
        <v>211</v>
      </c>
      <c r="C67" s="170"/>
      <c r="D67" s="71"/>
      <c r="E67" s="71"/>
      <c r="F67" s="171"/>
      <c r="G67" s="327">
        <f>G68+G69+G70</f>
        <v>313</v>
      </c>
      <c r="H67" s="295">
        <f>H68+H69+H70</f>
        <v>63</v>
      </c>
      <c r="I67" s="295">
        <f>I68+I69+I70</f>
        <v>250</v>
      </c>
      <c r="J67" s="295">
        <f>J68+J69</f>
        <v>170</v>
      </c>
      <c r="K67" s="295">
        <f>K68+K69+K70</f>
        <v>0</v>
      </c>
      <c r="L67" s="177"/>
      <c r="M67" s="182"/>
      <c r="N67" s="80"/>
      <c r="O67" s="183"/>
      <c r="P67" s="339"/>
      <c r="Q67" s="288"/>
      <c r="R67" s="288"/>
      <c r="S67" s="288"/>
      <c r="T67" s="187"/>
      <c r="U67" s="222">
        <v>48</v>
      </c>
      <c r="V67" s="54">
        <v>16</v>
      </c>
      <c r="W67" s="54"/>
      <c r="X67" s="54">
        <v>32</v>
      </c>
      <c r="Y67" s="347"/>
      <c r="Z67" s="223">
        <f>Z68+Z69+Z70</f>
        <v>202</v>
      </c>
      <c r="AA67" s="61">
        <f>AA68+AA69+AA70</f>
        <v>133</v>
      </c>
      <c r="AB67" s="61">
        <f>AB68+AB69+AB70</f>
        <v>69</v>
      </c>
      <c r="AC67" s="61"/>
      <c r="AD67" s="61"/>
      <c r="AE67" s="159"/>
      <c r="AF67" s="14"/>
    </row>
    <row r="68" spans="1:32" ht="16.5" customHeight="1" x14ac:dyDescent="0.2">
      <c r="A68" s="427" t="s">
        <v>170</v>
      </c>
      <c r="B68" s="421" t="s">
        <v>202</v>
      </c>
      <c r="C68" s="170"/>
      <c r="D68" s="71">
        <v>7</v>
      </c>
      <c r="E68" s="71"/>
      <c r="F68" s="171"/>
      <c r="G68" s="176">
        <v>113</v>
      </c>
      <c r="H68" s="111">
        <v>23</v>
      </c>
      <c r="I68" s="65">
        <v>90</v>
      </c>
      <c r="J68" s="9">
        <v>90</v>
      </c>
      <c r="K68" s="62"/>
      <c r="L68" s="177"/>
      <c r="M68" s="182"/>
      <c r="N68" s="80"/>
      <c r="O68" s="183"/>
      <c r="P68" s="186"/>
      <c r="Q68" s="41"/>
      <c r="R68" s="41"/>
      <c r="S68" s="41"/>
      <c r="T68" s="187"/>
      <c r="U68" s="190">
        <v>48</v>
      </c>
      <c r="V68" s="52">
        <v>16</v>
      </c>
      <c r="W68" s="52"/>
      <c r="X68" s="52">
        <v>32</v>
      </c>
      <c r="Y68" s="191"/>
      <c r="Z68" s="205">
        <v>42</v>
      </c>
      <c r="AA68" s="57">
        <v>42</v>
      </c>
      <c r="AB68" s="57"/>
      <c r="AC68" s="57"/>
      <c r="AD68" s="57"/>
      <c r="AE68" s="139"/>
      <c r="AF68" s="14"/>
    </row>
    <row r="69" spans="1:32" x14ac:dyDescent="0.2">
      <c r="A69" s="427" t="s">
        <v>171</v>
      </c>
      <c r="B69" s="421" t="s">
        <v>203</v>
      </c>
      <c r="C69" s="170"/>
      <c r="D69" s="71">
        <v>8</v>
      </c>
      <c r="E69" s="71"/>
      <c r="F69" s="171"/>
      <c r="G69" s="176">
        <v>100</v>
      </c>
      <c r="H69" s="111">
        <v>20</v>
      </c>
      <c r="I69" s="65">
        <v>80</v>
      </c>
      <c r="J69" s="9">
        <v>80</v>
      </c>
      <c r="K69" s="62"/>
      <c r="L69" s="177"/>
      <c r="M69" s="182"/>
      <c r="N69" s="80"/>
      <c r="O69" s="183"/>
      <c r="P69" s="186"/>
      <c r="Q69" s="41"/>
      <c r="R69" s="41"/>
      <c r="S69" s="41"/>
      <c r="T69" s="187"/>
      <c r="U69" s="190"/>
      <c r="V69" s="52"/>
      <c r="W69" s="52"/>
      <c r="X69" s="52"/>
      <c r="Y69" s="191"/>
      <c r="Z69" s="205">
        <v>80</v>
      </c>
      <c r="AA69" s="57">
        <v>51</v>
      </c>
      <c r="AB69" s="57">
        <v>29</v>
      </c>
      <c r="AC69" s="57"/>
      <c r="AD69" s="57"/>
      <c r="AE69" s="139"/>
      <c r="AF69" s="14"/>
    </row>
    <row r="70" spans="1:32" s="38" customFormat="1" ht="39" customHeight="1" x14ac:dyDescent="0.2">
      <c r="A70" s="427" t="s">
        <v>176</v>
      </c>
      <c r="B70" s="418" t="s">
        <v>89</v>
      </c>
      <c r="C70" s="170"/>
      <c r="D70" s="71"/>
      <c r="E70" s="71"/>
      <c r="F70" s="171"/>
      <c r="G70" s="214">
        <v>100</v>
      </c>
      <c r="H70" s="296">
        <v>20</v>
      </c>
      <c r="I70" s="66">
        <v>80</v>
      </c>
      <c r="J70" s="8"/>
      <c r="K70" s="63"/>
      <c r="L70" s="177"/>
      <c r="M70" s="182"/>
      <c r="N70" s="80"/>
      <c r="O70" s="183"/>
      <c r="P70" s="339"/>
      <c r="Q70" s="288"/>
      <c r="R70" s="288"/>
      <c r="S70" s="288"/>
      <c r="T70" s="187"/>
      <c r="U70" s="222"/>
      <c r="V70" s="54"/>
      <c r="W70" s="54"/>
      <c r="X70" s="54"/>
      <c r="Y70" s="191"/>
      <c r="Z70" s="205">
        <v>80</v>
      </c>
      <c r="AA70" s="57">
        <v>40</v>
      </c>
      <c r="AB70" s="57">
        <v>40</v>
      </c>
      <c r="AC70" s="57"/>
      <c r="AD70" s="57"/>
      <c r="AE70" s="139"/>
      <c r="AF70" s="14"/>
    </row>
    <row r="71" spans="1:32" s="39" customFormat="1" ht="24" x14ac:dyDescent="0.2">
      <c r="A71" s="427" t="s">
        <v>177</v>
      </c>
      <c r="B71" s="421" t="s">
        <v>175</v>
      </c>
      <c r="C71" s="170"/>
      <c r="D71" s="71">
        <v>8</v>
      </c>
      <c r="E71" s="71"/>
      <c r="F71" s="171"/>
      <c r="G71" s="176">
        <v>100</v>
      </c>
      <c r="H71" s="111">
        <v>20</v>
      </c>
      <c r="I71" s="65">
        <v>80</v>
      </c>
      <c r="J71" s="9"/>
      <c r="K71" s="62"/>
      <c r="L71" s="177"/>
      <c r="M71" s="182"/>
      <c r="N71" s="80"/>
      <c r="O71" s="183"/>
      <c r="P71" s="186"/>
      <c r="Q71" s="41"/>
      <c r="R71" s="41"/>
      <c r="S71" s="41"/>
      <c r="T71" s="187"/>
      <c r="U71" s="190"/>
      <c r="V71" s="52"/>
      <c r="W71" s="52"/>
      <c r="X71" s="52"/>
      <c r="Y71" s="191"/>
      <c r="Z71" s="205">
        <v>80</v>
      </c>
      <c r="AA71" s="57">
        <v>40</v>
      </c>
      <c r="AB71" s="57">
        <v>40</v>
      </c>
      <c r="AC71" s="57"/>
      <c r="AD71" s="57"/>
      <c r="AE71" s="139"/>
      <c r="AF71" s="14"/>
    </row>
    <row r="72" spans="1:32" ht="51.75" customHeight="1" x14ac:dyDescent="0.2">
      <c r="A72" s="301" t="s">
        <v>122</v>
      </c>
      <c r="B72" s="303" t="s">
        <v>121</v>
      </c>
      <c r="C72" s="210"/>
      <c r="D72" s="71"/>
      <c r="E72" s="71"/>
      <c r="F72" s="171"/>
      <c r="G72" s="214">
        <f>SUM(G73:G73)</f>
        <v>190</v>
      </c>
      <c r="H72" s="8">
        <v>40</v>
      </c>
      <c r="I72" s="66">
        <f>SUM(I73:I73)</f>
        <v>150</v>
      </c>
      <c r="J72" s="8">
        <v>150</v>
      </c>
      <c r="K72" s="63">
        <f>SUM(K73:K73)</f>
        <v>0</v>
      </c>
      <c r="L72" s="215"/>
      <c r="M72" s="182"/>
      <c r="N72" s="80"/>
      <c r="O72" s="183"/>
      <c r="P72" s="186"/>
      <c r="Q72" s="41"/>
      <c r="R72" s="41"/>
      <c r="S72" s="41"/>
      <c r="T72" s="187"/>
      <c r="U72" s="222">
        <v>78</v>
      </c>
      <c r="V72" s="54">
        <v>33</v>
      </c>
      <c r="W72" s="54"/>
      <c r="X72" s="54">
        <v>45</v>
      </c>
      <c r="Y72" s="347"/>
      <c r="Z72" s="223">
        <v>72</v>
      </c>
      <c r="AA72" s="61">
        <v>51</v>
      </c>
      <c r="AB72" s="61">
        <v>21</v>
      </c>
      <c r="AC72" s="57"/>
      <c r="AD72" s="57"/>
      <c r="AE72" s="139"/>
      <c r="AF72" s="14"/>
    </row>
    <row r="73" spans="1:32" ht="24.75" thickBot="1" x14ac:dyDescent="0.25">
      <c r="A73" s="377" t="s">
        <v>178</v>
      </c>
      <c r="B73" s="378" t="s">
        <v>204</v>
      </c>
      <c r="C73" s="211"/>
      <c r="D73" s="145">
        <v>8</v>
      </c>
      <c r="E73" s="212"/>
      <c r="F73" s="213"/>
      <c r="G73" s="178">
        <v>190</v>
      </c>
      <c r="H73" s="36">
        <v>40</v>
      </c>
      <c r="I73" s="146">
        <v>150</v>
      </c>
      <c r="J73" s="36">
        <v>150</v>
      </c>
      <c r="K73" s="147">
        <v>0</v>
      </c>
      <c r="L73" s="216"/>
      <c r="M73" s="217"/>
      <c r="N73" s="155"/>
      <c r="O73" s="218"/>
      <c r="P73" s="219"/>
      <c r="Q73" s="220"/>
      <c r="R73" s="220"/>
      <c r="S73" s="220"/>
      <c r="T73" s="221"/>
      <c r="U73" s="192">
        <v>78</v>
      </c>
      <c r="V73" s="150">
        <v>33</v>
      </c>
      <c r="W73" s="150"/>
      <c r="X73" s="150">
        <v>45</v>
      </c>
      <c r="Y73" s="393"/>
      <c r="Z73" s="224">
        <v>72</v>
      </c>
      <c r="AA73" s="225">
        <v>51</v>
      </c>
      <c r="AB73" s="225">
        <v>21</v>
      </c>
      <c r="AC73" s="140"/>
      <c r="AD73" s="140"/>
      <c r="AE73" s="141"/>
      <c r="AF73" s="14"/>
    </row>
    <row r="74" spans="1:32" x14ac:dyDescent="0.2">
      <c r="A74" s="395" t="s">
        <v>32</v>
      </c>
      <c r="B74" s="397" t="s">
        <v>16</v>
      </c>
      <c r="C74" s="398" t="s">
        <v>17</v>
      </c>
      <c r="D74" s="399" t="s">
        <v>18</v>
      </c>
      <c r="E74" s="399" t="s">
        <v>19</v>
      </c>
      <c r="F74" s="400" t="s">
        <v>20</v>
      </c>
      <c r="G74" s="398">
        <v>7</v>
      </c>
      <c r="H74" s="399">
        <v>8</v>
      </c>
      <c r="I74" s="401">
        <v>9</v>
      </c>
      <c r="J74" s="402">
        <v>10</v>
      </c>
      <c r="K74" s="403">
        <v>11</v>
      </c>
      <c r="L74" s="404">
        <v>12</v>
      </c>
      <c r="M74" s="387">
        <v>13</v>
      </c>
      <c r="N74" s="388">
        <v>14</v>
      </c>
      <c r="O74" s="389">
        <v>15</v>
      </c>
      <c r="P74" s="390">
        <v>16</v>
      </c>
      <c r="Q74" s="391">
        <v>17</v>
      </c>
      <c r="R74" s="391">
        <v>18</v>
      </c>
      <c r="S74" s="391">
        <v>19</v>
      </c>
      <c r="T74" s="164">
        <v>20</v>
      </c>
      <c r="U74" s="167">
        <v>21</v>
      </c>
      <c r="V74" s="134">
        <v>22</v>
      </c>
      <c r="W74" s="134">
        <v>23</v>
      </c>
      <c r="X74" s="134">
        <v>24</v>
      </c>
      <c r="Y74" s="374">
        <v>25</v>
      </c>
      <c r="Z74" s="254">
        <v>26</v>
      </c>
      <c r="AA74" s="410">
        <v>27</v>
      </c>
      <c r="AB74" s="135">
        <v>29</v>
      </c>
      <c r="AC74" s="410">
        <v>30</v>
      </c>
      <c r="AD74" s="410">
        <v>31</v>
      </c>
      <c r="AE74" s="411">
        <v>32</v>
      </c>
      <c r="AF74" s="14"/>
    </row>
    <row r="75" spans="1:32" ht="26.25" customHeight="1" x14ac:dyDescent="0.2">
      <c r="A75" s="302" t="s">
        <v>123</v>
      </c>
      <c r="B75" s="304" t="s">
        <v>141</v>
      </c>
      <c r="C75" s="226"/>
      <c r="D75" s="293"/>
      <c r="E75" s="293"/>
      <c r="F75" s="312"/>
      <c r="G75" s="328"/>
      <c r="H75" s="297"/>
      <c r="I75" s="89">
        <f>P75+U75+Z75</f>
        <v>1008</v>
      </c>
      <c r="J75" s="22"/>
      <c r="K75" s="64"/>
      <c r="L75" s="233"/>
      <c r="M75" s="194"/>
      <c r="N75" s="101"/>
      <c r="O75" s="195"/>
      <c r="P75" s="341">
        <v>540</v>
      </c>
      <c r="Q75" s="298"/>
      <c r="R75" s="298">
        <v>216</v>
      </c>
      <c r="S75" s="298"/>
      <c r="T75" s="342">
        <v>324</v>
      </c>
      <c r="U75" s="409">
        <v>468</v>
      </c>
      <c r="V75" s="299"/>
      <c r="W75" s="299">
        <v>216</v>
      </c>
      <c r="X75" s="299"/>
      <c r="Y75" s="350">
        <v>252</v>
      </c>
      <c r="Z75" s="206"/>
      <c r="AA75" s="103"/>
      <c r="AB75" s="103"/>
      <c r="AC75" s="300">
        <v>72</v>
      </c>
      <c r="AD75" s="103"/>
      <c r="AE75" s="152"/>
      <c r="AF75" s="14"/>
    </row>
    <row r="76" spans="1:32" ht="38.25" customHeight="1" x14ac:dyDescent="0.2">
      <c r="A76" s="156" t="s">
        <v>125</v>
      </c>
      <c r="B76" s="305" t="s">
        <v>124</v>
      </c>
      <c r="C76" s="226"/>
      <c r="D76" s="72"/>
      <c r="E76" s="72"/>
      <c r="F76" s="227"/>
      <c r="G76" s="232"/>
      <c r="H76" s="24"/>
      <c r="I76" s="89">
        <v>540</v>
      </c>
      <c r="J76" s="22"/>
      <c r="K76" s="64"/>
      <c r="L76" s="233"/>
      <c r="M76" s="236"/>
      <c r="N76" s="87"/>
      <c r="O76" s="237"/>
      <c r="P76" s="343">
        <v>540</v>
      </c>
      <c r="Q76" s="107"/>
      <c r="R76" s="107">
        <v>216</v>
      </c>
      <c r="S76" s="107"/>
      <c r="T76" s="363">
        <v>324</v>
      </c>
      <c r="U76" s="242"/>
      <c r="V76" s="53"/>
      <c r="W76" s="53"/>
      <c r="X76" s="53"/>
      <c r="Y76" s="349"/>
      <c r="Z76" s="260"/>
      <c r="AA76" s="60"/>
      <c r="AB76" s="60"/>
      <c r="AC76" s="57"/>
      <c r="AD76" s="57"/>
      <c r="AE76" s="139"/>
      <c r="AF76" s="14"/>
    </row>
    <row r="77" spans="1:32" ht="30" customHeight="1" x14ac:dyDescent="0.2">
      <c r="A77" s="156" t="s">
        <v>126</v>
      </c>
      <c r="B77" s="305" t="s">
        <v>127</v>
      </c>
      <c r="C77" s="226"/>
      <c r="D77" s="72"/>
      <c r="E77" s="72"/>
      <c r="F77" s="227"/>
      <c r="G77" s="232"/>
      <c r="H77" s="22"/>
      <c r="I77" s="89">
        <v>468</v>
      </c>
      <c r="J77" s="22"/>
      <c r="K77" s="64"/>
      <c r="L77" s="233"/>
      <c r="M77" s="236"/>
      <c r="N77" s="87"/>
      <c r="O77" s="237"/>
      <c r="P77" s="341"/>
      <c r="Q77" s="93"/>
      <c r="R77" s="93"/>
      <c r="S77" s="93"/>
      <c r="T77" s="342"/>
      <c r="U77" s="243">
        <v>468</v>
      </c>
      <c r="V77" s="108"/>
      <c r="W77" s="108">
        <v>216</v>
      </c>
      <c r="X77" s="108"/>
      <c r="Y77" s="351">
        <v>252</v>
      </c>
      <c r="Z77" s="260"/>
      <c r="AA77" s="60"/>
      <c r="AB77" s="60"/>
      <c r="AC77" s="57"/>
      <c r="AD77" s="57"/>
      <c r="AE77" s="139"/>
      <c r="AF77" s="14"/>
    </row>
    <row r="78" spans="1:32" ht="27" customHeight="1" x14ac:dyDescent="0.2">
      <c r="A78" s="157" t="s">
        <v>140</v>
      </c>
      <c r="B78" s="304" t="s">
        <v>209</v>
      </c>
      <c r="C78" s="228"/>
      <c r="D78" s="72"/>
      <c r="E78" s="72"/>
      <c r="F78" s="227"/>
      <c r="G78" s="232"/>
      <c r="H78" s="22"/>
      <c r="I78" s="89">
        <v>72</v>
      </c>
      <c r="J78" s="97"/>
      <c r="K78" s="98"/>
      <c r="L78" s="234"/>
      <c r="M78" s="236"/>
      <c r="N78" s="87"/>
      <c r="O78" s="237"/>
      <c r="P78" s="341"/>
      <c r="Q78" s="93"/>
      <c r="R78" s="93"/>
      <c r="S78" s="93"/>
      <c r="T78" s="342"/>
      <c r="U78" s="242"/>
      <c r="V78" s="53"/>
      <c r="W78" s="53"/>
      <c r="X78" s="53"/>
      <c r="Y78" s="349"/>
      <c r="Z78" s="260"/>
      <c r="AA78" s="60"/>
      <c r="AB78" s="60"/>
      <c r="AC78" s="112">
        <v>72</v>
      </c>
      <c r="AD78" s="57"/>
      <c r="AE78" s="139"/>
      <c r="AF78" s="14"/>
    </row>
    <row r="79" spans="1:32" ht="28.5" customHeight="1" x14ac:dyDescent="0.2">
      <c r="A79" s="156"/>
      <c r="B79" s="304" t="s">
        <v>144</v>
      </c>
      <c r="C79" s="210"/>
      <c r="D79" s="75"/>
      <c r="E79" s="105"/>
      <c r="F79" s="229"/>
      <c r="G79" s="214"/>
      <c r="H79" s="8"/>
      <c r="I79" s="262">
        <f>SUM(M79+P79+U79+Z79)</f>
        <v>5256</v>
      </c>
      <c r="J79" s="8"/>
      <c r="K79" s="63"/>
      <c r="L79" s="215"/>
      <c r="M79" s="238">
        <f>SUM(M8)</f>
        <v>1404</v>
      </c>
      <c r="N79" s="88">
        <f>SUM(N8)</f>
        <v>612</v>
      </c>
      <c r="O79" s="239">
        <f>SUM(O8)</f>
        <v>792</v>
      </c>
      <c r="P79" s="339">
        <f>SUM(P25+P75)</f>
        <v>1404</v>
      </c>
      <c r="Q79" s="263">
        <f>SUM(Q25+Q75)</f>
        <v>360</v>
      </c>
      <c r="R79" s="263">
        <f>SUM(R25+R75)</f>
        <v>216</v>
      </c>
      <c r="S79" s="43">
        <f>SUM(S25+S75)</f>
        <v>504</v>
      </c>
      <c r="T79" s="340">
        <f>SUM(T25+T75)</f>
        <v>324</v>
      </c>
      <c r="U79" s="222">
        <f>SUM(U24+U75)</f>
        <v>1404</v>
      </c>
      <c r="V79" s="54">
        <f>SUM(V24+V75)</f>
        <v>396</v>
      </c>
      <c r="W79" s="54">
        <f>SUM(W24+W75)</f>
        <v>216</v>
      </c>
      <c r="X79" s="54">
        <f>SUM(X24+X75)</f>
        <v>540</v>
      </c>
      <c r="Y79" s="347">
        <f>SUM(Y24+Y77)</f>
        <v>252</v>
      </c>
      <c r="Z79" s="223">
        <f>SUM(Z24+Z75)</f>
        <v>1044</v>
      </c>
      <c r="AA79" s="61">
        <f>SUM(AA24+AA75)</f>
        <v>612</v>
      </c>
      <c r="AB79" s="61">
        <f>SUM(AB24+AB75)</f>
        <v>432</v>
      </c>
      <c r="AC79" s="61">
        <f>SUM(AC24+AC75)</f>
        <v>72</v>
      </c>
      <c r="AD79" s="61"/>
      <c r="AE79" s="159"/>
      <c r="AF79" s="14"/>
    </row>
    <row r="80" spans="1:32" ht="17.25" customHeight="1" x14ac:dyDescent="0.2">
      <c r="A80" s="157" t="s">
        <v>128</v>
      </c>
      <c r="B80" s="304" t="s">
        <v>129</v>
      </c>
      <c r="C80" s="228"/>
      <c r="D80" s="76"/>
      <c r="E80" s="76"/>
      <c r="F80" s="230"/>
      <c r="G80" s="235"/>
      <c r="H80" s="97"/>
      <c r="I80" s="66">
        <f>SUM(M80+P80+U80+Z80)</f>
        <v>288</v>
      </c>
      <c r="J80" s="97"/>
      <c r="K80" s="98"/>
      <c r="L80" s="234"/>
      <c r="M80" s="240">
        <v>72</v>
      </c>
      <c r="N80" s="99"/>
      <c r="O80" s="241"/>
      <c r="P80" s="338">
        <v>72</v>
      </c>
      <c r="Q80" s="41"/>
      <c r="R80" s="41"/>
      <c r="S80" s="41"/>
      <c r="T80" s="166"/>
      <c r="U80" s="168">
        <v>72</v>
      </c>
      <c r="V80" s="94"/>
      <c r="W80" s="94"/>
      <c r="X80" s="94"/>
      <c r="Y80" s="346"/>
      <c r="Z80" s="255">
        <v>72</v>
      </c>
      <c r="AA80" s="103"/>
      <c r="AB80" s="103"/>
      <c r="AC80" s="103"/>
      <c r="AD80" s="103"/>
      <c r="AE80" s="152"/>
      <c r="AF80" s="14"/>
    </row>
    <row r="81" spans="1:33" ht="27" customHeight="1" x14ac:dyDescent="0.2">
      <c r="A81" s="157" t="s">
        <v>143</v>
      </c>
      <c r="B81" s="304" t="s">
        <v>142</v>
      </c>
      <c r="C81" s="228"/>
      <c r="D81" s="75"/>
      <c r="E81" s="105"/>
      <c r="F81" s="229"/>
      <c r="G81" s="235"/>
      <c r="H81" s="97"/>
      <c r="I81" s="66">
        <f>SUM(M81+P81+U81+Z81)</f>
        <v>300</v>
      </c>
      <c r="J81" s="97"/>
      <c r="K81" s="98"/>
      <c r="L81" s="234"/>
      <c r="M81" s="240">
        <v>85</v>
      </c>
      <c r="N81" s="99"/>
      <c r="O81" s="241"/>
      <c r="P81" s="338">
        <v>43</v>
      </c>
      <c r="Q81" s="41"/>
      <c r="R81" s="41"/>
      <c r="S81" s="41"/>
      <c r="T81" s="166"/>
      <c r="U81" s="168">
        <v>15</v>
      </c>
      <c r="V81" s="94"/>
      <c r="W81" s="94"/>
      <c r="X81" s="94"/>
      <c r="Y81" s="346"/>
      <c r="Z81" s="255">
        <v>157</v>
      </c>
      <c r="AA81" s="95"/>
      <c r="AB81" s="95"/>
      <c r="AC81" s="57"/>
      <c r="AD81" s="57"/>
      <c r="AE81" s="139"/>
      <c r="AF81" s="14"/>
    </row>
    <row r="82" spans="1:33" ht="22.5" customHeight="1" x14ac:dyDescent="0.2">
      <c r="A82" s="157" t="s">
        <v>130</v>
      </c>
      <c r="B82" s="304" t="s">
        <v>47</v>
      </c>
      <c r="C82" s="228"/>
      <c r="D82" s="75"/>
      <c r="E82" s="105"/>
      <c r="F82" s="229"/>
      <c r="G82" s="235"/>
      <c r="H82" s="97"/>
      <c r="I82" s="66">
        <f>SUM(AD82+AE82)</f>
        <v>72</v>
      </c>
      <c r="J82" s="97"/>
      <c r="K82" s="98"/>
      <c r="L82" s="234"/>
      <c r="M82" s="194"/>
      <c r="N82" s="101"/>
      <c r="O82" s="195"/>
      <c r="P82" s="197"/>
      <c r="Q82" s="102"/>
      <c r="R82" s="102"/>
      <c r="S82" s="102"/>
      <c r="T82" s="198"/>
      <c r="U82" s="202"/>
      <c r="V82" s="100"/>
      <c r="W82" s="100"/>
      <c r="X82" s="100"/>
      <c r="Y82" s="348"/>
      <c r="Z82" s="261"/>
      <c r="AA82" s="95"/>
      <c r="AB82" s="95"/>
      <c r="AC82" s="57"/>
      <c r="AD82" s="109"/>
      <c r="AE82" s="160">
        <v>72</v>
      </c>
      <c r="AF82" s="14"/>
    </row>
    <row r="83" spans="1:33" x14ac:dyDescent="0.2">
      <c r="A83" s="157" t="s">
        <v>131</v>
      </c>
      <c r="B83" s="304" t="s">
        <v>207</v>
      </c>
      <c r="C83" s="228"/>
      <c r="D83" s="75"/>
      <c r="E83" s="105"/>
      <c r="F83" s="229"/>
      <c r="G83" s="235"/>
      <c r="H83" s="97"/>
      <c r="I83" s="66">
        <v>144</v>
      </c>
      <c r="J83" s="97"/>
      <c r="K83" s="98"/>
      <c r="L83" s="234"/>
      <c r="M83" s="240"/>
      <c r="N83" s="99"/>
      <c r="O83" s="241"/>
      <c r="P83" s="338"/>
      <c r="Q83" s="41"/>
      <c r="R83" s="41"/>
      <c r="S83" s="41"/>
      <c r="T83" s="166"/>
      <c r="U83" s="168"/>
      <c r="V83" s="94"/>
      <c r="W83" s="94"/>
      <c r="X83" s="94"/>
      <c r="Y83" s="346"/>
      <c r="Z83" s="255"/>
      <c r="AA83" s="95"/>
      <c r="AB83" s="95"/>
      <c r="AC83" s="57"/>
      <c r="AD83" s="109">
        <v>144</v>
      </c>
      <c r="AE83" s="160"/>
      <c r="AF83" s="14"/>
    </row>
    <row r="84" spans="1:33" ht="36" customHeight="1" x14ac:dyDescent="0.2">
      <c r="A84" s="157" t="s">
        <v>132</v>
      </c>
      <c r="B84" s="304" t="s">
        <v>208</v>
      </c>
      <c r="C84" s="228"/>
      <c r="D84" s="75"/>
      <c r="E84" s="105"/>
      <c r="F84" s="229"/>
      <c r="G84" s="235"/>
      <c r="H84" s="97"/>
      <c r="I84" s="66">
        <v>72</v>
      </c>
      <c r="J84" s="97"/>
      <c r="K84" s="98"/>
      <c r="L84" s="234"/>
      <c r="M84" s="240"/>
      <c r="N84" s="99"/>
      <c r="O84" s="241"/>
      <c r="P84" s="338"/>
      <c r="Q84" s="41"/>
      <c r="R84" s="41"/>
      <c r="S84" s="41"/>
      <c r="T84" s="166"/>
      <c r="U84" s="168"/>
      <c r="V84" s="94"/>
      <c r="W84" s="94"/>
      <c r="X84" s="94"/>
      <c r="Y84" s="346"/>
      <c r="Z84" s="255"/>
      <c r="AA84" s="95"/>
      <c r="AB84" s="95"/>
      <c r="AC84" s="57"/>
      <c r="AD84" s="57"/>
      <c r="AE84" s="160">
        <v>72</v>
      </c>
      <c r="AF84" s="14"/>
    </row>
    <row r="85" spans="1:33" ht="36.75" customHeight="1" thickBot="1" x14ac:dyDescent="0.25">
      <c r="A85" s="158" t="s">
        <v>133</v>
      </c>
      <c r="B85" s="306" t="s">
        <v>28</v>
      </c>
      <c r="C85" s="211"/>
      <c r="D85" s="246"/>
      <c r="E85" s="247"/>
      <c r="F85" s="248"/>
      <c r="G85" s="231"/>
      <c r="H85" s="154"/>
      <c r="I85" s="161">
        <f>SUM(M85+P85+U85+Z85)</f>
        <v>236</v>
      </c>
      <c r="J85" s="365"/>
      <c r="K85" s="162"/>
      <c r="L85" s="405"/>
      <c r="M85" s="184">
        <v>78</v>
      </c>
      <c r="N85" s="148">
        <v>34</v>
      </c>
      <c r="O85" s="185">
        <v>44</v>
      </c>
      <c r="P85" s="352">
        <v>48</v>
      </c>
      <c r="Q85" s="149">
        <v>20</v>
      </c>
      <c r="R85" s="149"/>
      <c r="S85" s="149">
        <v>28</v>
      </c>
      <c r="T85" s="188"/>
      <c r="U85" s="192">
        <v>52</v>
      </c>
      <c r="V85" s="150">
        <v>22</v>
      </c>
      <c r="W85" s="150"/>
      <c r="X85" s="150">
        <v>30</v>
      </c>
      <c r="Y85" s="193"/>
      <c r="Z85" s="209">
        <v>58</v>
      </c>
      <c r="AA85" s="140">
        <v>34</v>
      </c>
      <c r="AB85" s="140">
        <v>24</v>
      </c>
      <c r="AC85" s="140"/>
      <c r="AD85" s="140"/>
      <c r="AE85" s="141"/>
      <c r="AF85" s="14"/>
      <c r="AG85" s="7"/>
    </row>
    <row r="86" spans="1:33" ht="13.5" thickBot="1" x14ac:dyDescent="0.25">
      <c r="A86" s="25"/>
      <c r="B86" s="30" t="s">
        <v>27</v>
      </c>
      <c r="C86" s="396"/>
      <c r="D86" s="25"/>
      <c r="E86" s="25"/>
      <c r="F86" s="25"/>
      <c r="G86" s="25"/>
      <c r="H86" s="23"/>
      <c r="I86" s="110">
        <f>SUM(M86+P86+U86+Z86)</f>
        <v>6080</v>
      </c>
      <c r="J86" s="264"/>
      <c r="K86" s="372"/>
      <c r="L86" s="265"/>
      <c r="M86" s="86">
        <f>SUM(M79:M85)</f>
        <v>1639</v>
      </c>
      <c r="N86" s="86">
        <f>SUM(N85+N8)</f>
        <v>646</v>
      </c>
      <c r="O86" s="86">
        <f>SUM(O85+O8)</f>
        <v>836</v>
      </c>
      <c r="P86" s="406">
        <f>SUM(P79:P85)</f>
        <v>1567</v>
      </c>
      <c r="Q86" s="407">
        <f>SUM(Q85+Q79)</f>
        <v>380</v>
      </c>
      <c r="R86" s="407">
        <v>216</v>
      </c>
      <c r="S86" s="407">
        <f>SUM(S85+S79)</f>
        <v>532</v>
      </c>
      <c r="T86" s="408">
        <v>324</v>
      </c>
      <c r="U86" s="359">
        <f>SUM(U79:U85)</f>
        <v>1543</v>
      </c>
      <c r="V86" s="51">
        <f>SUM(V85+V79)</f>
        <v>418</v>
      </c>
      <c r="W86" s="51">
        <v>216</v>
      </c>
      <c r="X86" s="51">
        <f>SUM(X85+X79)</f>
        <v>570</v>
      </c>
      <c r="Y86" s="51">
        <v>252</v>
      </c>
      <c r="Z86" s="56">
        <f>SUM(Z79:Z85)</f>
        <v>1331</v>
      </c>
      <c r="AA86" s="56">
        <f>SUM(AA85+AA79)</f>
        <v>646</v>
      </c>
      <c r="AB86" s="56">
        <f>SUM(AB85+AB79)</f>
        <v>456</v>
      </c>
      <c r="AC86" s="56">
        <v>72</v>
      </c>
      <c r="AD86" s="56">
        <v>144</v>
      </c>
      <c r="AE86" s="56">
        <v>72</v>
      </c>
      <c r="AF86" s="14"/>
    </row>
    <row r="87" spans="1:33" x14ac:dyDescent="0.2">
      <c r="A87" s="266"/>
      <c r="B87" s="244"/>
      <c r="C87" s="1119" t="s">
        <v>27</v>
      </c>
      <c r="D87" s="1120"/>
      <c r="E87" s="1105" t="s">
        <v>134</v>
      </c>
      <c r="F87" s="1106"/>
      <c r="G87" s="1106"/>
      <c r="H87" s="1107"/>
      <c r="I87" s="142"/>
      <c r="J87" s="151"/>
      <c r="K87" s="142"/>
      <c r="L87" s="370"/>
      <c r="M87" s="180">
        <v>15</v>
      </c>
      <c r="N87" s="143">
        <v>13</v>
      </c>
      <c r="O87" s="181">
        <v>13</v>
      </c>
      <c r="P87" s="336">
        <v>15</v>
      </c>
      <c r="Q87" s="41">
        <v>13</v>
      </c>
      <c r="R87" s="41"/>
      <c r="S87" s="41">
        <v>14</v>
      </c>
      <c r="T87" s="187"/>
      <c r="U87" s="360">
        <v>16</v>
      </c>
      <c r="V87" s="144">
        <v>14</v>
      </c>
      <c r="W87" s="144"/>
      <c r="X87" s="144">
        <v>15</v>
      </c>
      <c r="Y87" s="189"/>
      <c r="Z87" s="204">
        <v>19</v>
      </c>
      <c r="AA87" s="136">
        <v>16</v>
      </c>
      <c r="AB87" s="136">
        <v>10</v>
      </c>
      <c r="AC87" s="136"/>
      <c r="AD87" s="136"/>
      <c r="AE87" s="137"/>
      <c r="AF87" s="14"/>
    </row>
    <row r="88" spans="1:33" x14ac:dyDescent="0.2">
      <c r="A88" s="27"/>
      <c r="B88" s="244"/>
      <c r="C88" s="1121"/>
      <c r="D88" s="1122"/>
      <c r="E88" s="1060" t="s">
        <v>135</v>
      </c>
      <c r="F88" s="1061"/>
      <c r="G88" s="1061"/>
      <c r="H88" s="1062"/>
      <c r="I88" s="9"/>
      <c r="J88" s="12"/>
      <c r="K88" s="9"/>
      <c r="L88" s="369"/>
      <c r="M88" s="182"/>
      <c r="N88" s="80"/>
      <c r="O88" s="183"/>
      <c r="P88" s="337"/>
      <c r="Q88" s="41"/>
      <c r="R88" s="41"/>
      <c r="S88" s="41"/>
      <c r="T88" s="187"/>
      <c r="U88" s="354">
        <v>2</v>
      </c>
      <c r="V88" s="52"/>
      <c r="W88" s="52"/>
      <c r="X88" s="52"/>
      <c r="Y88" s="191"/>
      <c r="Z88" s="205">
        <v>2</v>
      </c>
      <c r="AA88" s="57"/>
      <c r="AB88" s="57"/>
      <c r="AC88" s="57"/>
      <c r="AD88" s="57"/>
      <c r="AE88" s="139"/>
      <c r="AF88" s="14"/>
    </row>
    <row r="89" spans="1:33" x14ac:dyDescent="0.2">
      <c r="A89" s="27"/>
      <c r="B89" s="4"/>
      <c r="C89" s="1121"/>
      <c r="D89" s="1122"/>
      <c r="E89" s="1060" t="s">
        <v>136</v>
      </c>
      <c r="F89" s="1061"/>
      <c r="G89" s="1061"/>
      <c r="H89" s="1062"/>
      <c r="I89" s="9"/>
      <c r="J89" s="12"/>
      <c r="K89" s="9"/>
      <c r="L89" s="369"/>
      <c r="M89" s="182">
        <v>6</v>
      </c>
      <c r="N89" s="80"/>
      <c r="O89" s="183"/>
      <c r="P89" s="337">
        <v>5</v>
      </c>
      <c r="Q89" s="41"/>
      <c r="R89" s="41"/>
      <c r="S89" s="41"/>
      <c r="T89" s="187"/>
      <c r="U89" s="354">
        <v>2</v>
      </c>
      <c r="V89" s="52"/>
      <c r="W89" s="52"/>
      <c r="X89" s="52"/>
      <c r="Y89" s="191"/>
      <c r="Z89" s="205">
        <v>3</v>
      </c>
      <c r="AA89" s="57"/>
      <c r="AB89" s="57"/>
      <c r="AC89" s="57"/>
      <c r="AD89" s="57"/>
      <c r="AE89" s="139"/>
      <c r="AF89" s="14"/>
    </row>
    <row r="90" spans="1:33" x14ac:dyDescent="0.2">
      <c r="A90" s="27"/>
      <c r="B90" s="4"/>
      <c r="C90" s="1121"/>
      <c r="D90" s="1122"/>
      <c r="E90" s="1060" t="s">
        <v>137</v>
      </c>
      <c r="F90" s="1061"/>
      <c r="G90" s="1061"/>
      <c r="H90" s="1062"/>
      <c r="I90" s="9"/>
      <c r="J90" s="12"/>
      <c r="K90" s="9"/>
      <c r="L90" s="369"/>
      <c r="M90" s="182">
        <v>6</v>
      </c>
      <c r="N90" s="80"/>
      <c r="O90" s="183"/>
      <c r="P90" s="337">
        <v>11</v>
      </c>
      <c r="Q90" s="41"/>
      <c r="R90" s="41"/>
      <c r="S90" s="41"/>
      <c r="T90" s="187"/>
      <c r="U90" s="354">
        <v>7</v>
      </c>
      <c r="V90" s="52"/>
      <c r="W90" s="52"/>
      <c r="X90" s="52"/>
      <c r="Y90" s="191"/>
      <c r="Z90" s="205">
        <v>10</v>
      </c>
      <c r="AA90" s="57"/>
      <c r="AB90" s="57"/>
      <c r="AC90" s="57"/>
      <c r="AD90" s="57"/>
      <c r="AE90" s="139"/>
      <c r="AF90" s="14"/>
    </row>
    <row r="91" spans="1:33" ht="13.5" thickBot="1" x14ac:dyDescent="0.25">
      <c r="A91" s="27"/>
      <c r="B91" s="4"/>
      <c r="C91" s="1123"/>
      <c r="D91" s="1124"/>
      <c r="E91" s="1102" t="s">
        <v>138</v>
      </c>
      <c r="F91" s="1103"/>
      <c r="G91" s="1103"/>
      <c r="H91" s="1104"/>
      <c r="I91" s="36"/>
      <c r="J91" s="245"/>
      <c r="K91" s="9"/>
      <c r="L91" s="371"/>
      <c r="M91" s="184">
        <v>8</v>
      </c>
      <c r="N91" s="148"/>
      <c r="O91" s="185"/>
      <c r="P91" s="335">
        <v>2</v>
      </c>
      <c r="Q91" s="149"/>
      <c r="R91" s="149"/>
      <c r="S91" s="149"/>
      <c r="T91" s="188"/>
      <c r="U91" s="358"/>
      <c r="V91" s="150"/>
      <c r="W91" s="150"/>
      <c r="X91" s="150"/>
      <c r="Y91" s="193"/>
      <c r="Z91" s="209"/>
      <c r="AA91" s="140"/>
      <c r="AB91" s="140"/>
      <c r="AC91" s="140"/>
      <c r="AD91" s="140"/>
      <c r="AE91" s="141"/>
      <c r="AF91" s="14"/>
    </row>
    <row r="92" spans="1:33" x14ac:dyDescent="0.2">
      <c r="A92" s="27"/>
      <c r="B92" s="4"/>
      <c r="C92" s="27"/>
      <c r="D92" s="27"/>
      <c r="E92" s="28"/>
      <c r="F92" s="28"/>
      <c r="G92" s="28"/>
      <c r="H92" s="28"/>
      <c r="I92" s="28"/>
      <c r="J92" s="28"/>
      <c r="K92" s="28"/>
      <c r="L92" s="28"/>
      <c r="M92" s="27"/>
      <c r="N92" s="27"/>
      <c r="O92" s="27"/>
      <c r="P92" s="21"/>
      <c r="Q92" s="27"/>
      <c r="R92" s="27"/>
      <c r="S92" s="27"/>
      <c r="T92" s="21"/>
      <c r="U92" s="21"/>
      <c r="V92" s="21"/>
      <c r="W92" s="21"/>
      <c r="X92" s="27"/>
      <c r="Y92" s="27"/>
      <c r="Z92" s="27"/>
      <c r="AA92" s="27"/>
      <c r="AB92" s="27"/>
      <c r="AC92" s="29"/>
      <c r="AD92" s="29"/>
      <c r="AE92" s="29"/>
      <c r="AF92" s="14"/>
    </row>
    <row r="93" spans="1:33" x14ac:dyDescent="0.2">
      <c r="A93" s="5"/>
      <c r="B93" s="1097" t="s">
        <v>215</v>
      </c>
      <c r="C93" s="1097"/>
      <c r="D93" s="1097"/>
      <c r="E93" s="1097"/>
      <c r="F93" s="1097"/>
      <c r="G93" s="14"/>
      <c r="H93" s="14"/>
      <c r="I93" s="14"/>
      <c r="J93" s="15"/>
      <c r="K93" s="15"/>
      <c r="L93" s="15"/>
      <c r="M93" s="10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14"/>
      <c r="AD93" s="14"/>
      <c r="AE93" s="14"/>
      <c r="AF93" s="14"/>
    </row>
    <row r="94" spans="1:33" ht="17.25" customHeight="1" x14ac:dyDescent="0.2">
      <c r="A94" s="5"/>
      <c r="B94" s="1097"/>
      <c r="C94" s="1097"/>
      <c r="D94" s="1097"/>
      <c r="E94" s="1097"/>
      <c r="F94" s="1097"/>
      <c r="G94" s="1101"/>
      <c r="H94" s="1101"/>
      <c r="I94" s="1101"/>
      <c r="J94" s="1101"/>
      <c r="K94" s="1101"/>
      <c r="L94" s="1101"/>
      <c r="M94" s="10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14"/>
      <c r="AD94" s="14"/>
      <c r="AE94" s="14"/>
      <c r="AF94" s="14"/>
    </row>
    <row r="95" spans="1:33" ht="14.25" customHeight="1" x14ac:dyDescent="0.2">
      <c r="A95" s="5"/>
      <c r="B95" s="37"/>
      <c r="C95" s="37"/>
      <c r="D95" s="37"/>
      <c r="E95" s="37"/>
      <c r="F95" s="37"/>
      <c r="G95" s="14"/>
      <c r="H95" s="14"/>
      <c r="I95" s="14"/>
      <c r="J95" s="14"/>
      <c r="K95" s="14"/>
      <c r="L95" s="14"/>
      <c r="M95" s="10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14"/>
      <c r="AD95" s="14"/>
      <c r="AE95" s="14"/>
      <c r="AF95" s="14"/>
    </row>
    <row r="96" spans="1:33" ht="14.25" customHeight="1" x14ac:dyDescent="0.2">
      <c r="A96" s="13"/>
      <c r="B96" s="1097" t="s">
        <v>216</v>
      </c>
      <c r="C96" s="1097"/>
      <c r="D96" s="1097"/>
      <c r="E96" s="1097"/>
      <c r="F96" s="1097"/>
      <c r="G96" s="14"/>
      <c r="H96" s="14"/>
      <c r="I96" s="14"/>
      <c r="J96" s="15"/>
      <c r="K96" s="15"/>
      <c r="L96" s="15"/>
      <c r="M96" s="10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14"/>
      <c r="AD96" s="14"/>
      <c r="AE96" s="14"/>
      <c r="AF96" s="14"/>
    </row>
    <row r="97" spans="1:32" ht="12.75" customHeight="1" x14ac:dyDescent="0.2">
      <c r="A97" s="13"/>
      <c r="B97" s="1097"/>
      <c r="C97" s="1097"/>
      <c r="D97" s="1097"/>
      <c r="E97" s="1097"/>
      <c r="F97" s="1097"/>
      <c r="G97" s="1101"/>
      <c r="H97" s="1101"/>
      <c r="I97" s="1101"/>
      <c r="J97" s="1101"/>
      <c r="K97" s="1101"/>
      <c r="L97" s="1101"/>
      <c r="M97" s="10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14"/>
      <c r="AD97" s="14"/>
      <c r="AE97" s="14"/>
      <c r="AF97" s="14"/>
    </row>
    <row r="98" spans="1:32" x14ac:dyDescent="0.2">
      <c r="A98" s="5"/>
      <c r="J98" s="10"/>
      <c r="K98" s="10"/>
      <c r="L98" s="10"/>
      <c r="M98" s="10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</row>
    <row r="99" spans="1:32" x14ac:dyDescent="0.2">
      <c r="H99" s="3"/>
      <c r="I99" s="3"/>
      <c r="J99" s="3"/>
      <c r="K99" s="11"/>
      <c r="L99" s="11"/>
      <c r="M99" s="11"/>
      <c r="N99" s="3"/>
      <c r="O99" s="3"/>
      <c r="P99" s="3"/>
      <c r="T99" s="3"/>
      <c r="U99" s="3"/>
      <c r="V99" s="3"/>
      <c r="W99" s="3"/>
      <c r="X99" s="3"/>
      <c r="Y99" s="3"/>
      <c r="Z99" s="3"/>
      <c r="AA99" s="3"/>
      <c r="AB99" s="3"/>
    </row>
  </sheetData>
  <mergeCells count="33">
    <mergeCell ref="U4:U6"/>
    <mergeCell ref="Q5:R5"/>
    <mergeCell ref="Q4:R4"/>
    <mergeCell ref="E88:H88"/>
    <mergeCell ref="C87:D91"/>
    <mergeCell ref="P3:T3"/>
    <mergeCell ref="E89:H89"/>
    <mergeCell ref="B96:F97"/>
    <mergeCell ref="M4:M6"/>
    <mergeCell ref="P4:P6"/>
    <mergeCell ref="B93:F94"/>
    <mergeCell ref="G94:L94"/>
    <mergeCell ref="E91:H91"/>
    <mergeCell ref="E87:H87"/>
    <mergeCell ref="G97:L97"/>
    <mergeCell ref="J3:J6"/>
    <mergeCell ref="M3:O3"/>
    <mergeCell ref="C2:F2"/>
    <mergeCell ref="L3:L6"/>
    <mergeCell ref="E90:H90"/>
    <mergeCell ref="D1:AE1"/>
    <mergeCell ref="I2:L2"/>
    <mergeCell ref="K3:K6"/>
    <mergeCell ref="G2:G6"/>
    <mergeCell ref="H2:H6"/>
    <mergeCell ref="Z4:Z6"/>
    <mergeCell ref="M2:AE2"/>
    <mergeCell ref="X4:Y4"/>
    <mergeCell ref="AB5:AE5"/>
    <mergeCell ref="U3:X3"/>
    <mergeCell ref="S4:T4"/>
    <mergeCell ref="AB4:AE4"/>
    <mergeCell ref="Z3:AE3"/>
  </mergeCells>
  <phoneticPr fontId="6" type="noConversion"/>
  <printOptions horizontalCentered="1"/>
  <pageMargins left="0.98425196850393704" right="0.59055118110236227" top="0.43307086614173229" bottom="0.15748031496062992" header="0" footer="0"/>
  <pageSetup paperSize="9" scale="63" orientation="landscape" r:id="rId1"/>
  <headerFooter alignWithMargins="0"/>
  <rowBreaks count="2" manualBreakCount="2">
    <brk id="44" max="31" man="1"/>
    <brk id="73" max="31" man="1"/>
  </rowBreaks>
  <colBreaks count="1" manualBreakCount="1">
    <brk id="31" max="109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158"/>
  <sheetViews>
    <sheetView tabSelected="1" topLeftCell="A82" zoomScaleNormal="100" zoomScaleSheetLayoutView="110" workbookViewId="0">
      <selection activeCell="B85" sqref="B85:AM85"/>
    </sheetView>
  </sheetViews>
  <sheetFormatPr defaultColWidth="9.140625" defaultRowHeight="12" x14ac:dyDescent="0.2"/>
  <cols>
    <col min="1" max="1" width="9.140625" style="523"/>
    <col min="2" max="2" width="28.85546875" style="523" customWidth="1"/>
    <col min="3" max="6" width="4.5703125" style="523" customWidth="1"/>
    <col min="7" max="7" width="7.28515625" style="523" customWidth="1"/>
    <col min="8" max="8" width="6.42578125" style="523" customWidth="1"/>
    <col min="9" max="9" width="4.5703125" style="523" customWidth="1"/>
    <col min="10" max="10" width="7.42578125" style="523" customWidth="1"/>
    <col min="11" max="11" width="4.5703125" style="523" customWidth="1"/>
    <col min="12" max="12" width="8" style="523" customWidth="1"/>
    <col min="13" max="13" width="6.7109375" style="523" customWidth="1"/>
    <col min="14" max="14" width="6.28515625" style="523" customWidth="1"/>
    <col min="15" max="16" width="4.5703125" style="523" customWidth="1"/>
    <col min="17" max="18" width="5.140625" style="523" customWidth="1"/>
    <col min="19" max="19" width="4.5703125" style="523" customWidth="1"/>
    <col min="20" max="20" width="4.5703125" style="881" customWidth="1"/>
    <col min="21" max="46" width="4.5703125" style="523" customWidth="1"/>
    <col min="47" max="16384" width="9.140625" style="523"/>
  </cols>
  <sheetData>
    <row r="1" spans="1:49" ht="12.75" thickBot="1" x14ac:dyDescent="0.25">
      <c r="A1" s="524"/>
      <c r="B1" s="1189" t="s">
        <v>293</v>
      </c>
      <c r="C1" s="1190"/>
      <c r="D1" s="1190"/>
      <c r="E1" s="1190"/>
      <c r="F1" s="1190"/>
      <c r="G1" s="1191"/>
      <c r="H1" s="1190"/>
      <c r="I1" s="1190"/>
      <c r="J1" s="1190"/>
      <c r="K1" s="1190"/>
      <c r="L1" s="1190"/>
      <c r="M1" s="1190"/>
      <c r="N1" s="1190"/>
      <c r="O1" s="1190"/>
      <c r="P1" s="1190"/>
      <c r="Q1" s="1190"/>
      <c r="R1" s="1190"/>
      <c r="S1" s="1190"/>
      <c r="T1" s="1190"/>
      <c r="U1" s="1190"/>
      <c r="V1" s="1190"/>
      <c r="W1" s="1190"/>
      <c r="X1" s="1190"/>
      <c r="Y1" s="1190"/>
      <c r="Z1" s="1190"/>
      <c r="AA1" s="1190"/>
      <c r="AB1" s="1190"/>
      <c r="AC1" s="1190"/>
      <c r="AD1" s="1190"/>
      <c r="AE1" s="1190"/>
      <c r="AF1" s="1190"/>
      <c r="AG1" s="1190"/>
      <c r="AH1" s="1190"/>
      <c r="AI1" s="1190"/>
      <c r="AJ1" s="1190"/>
      <c r="AK1" s="1190"/>
      <c r="AL1" s="1190"/>
      <c r="AM1" s="1190"/>
      <c r="AN1" s="1190"/>
      <c r="AO1" s="1190"/>
      <c r="AP1" s="1190"/>
      <c r="AQ1" s="1190"/>
      <c r="AR1" s="1190"/>
      <c r="AS1" s="1190"/>
      <c r="AT1" s="1190"/>
    </row>
    <row r="2" spans="1:49" ht="38.25" customHeight="1" thickBot="1" x14ac:dyDescent="0.25">
      <c r="A2" s="1154" t="s">
        <v>1</v>
      </c>
      <c r="B2" s="1192" t="s">
        <v>354</v>
      </c>
      <c r="C2" s="1130" t="s">
        <v>212</v>
      </c>
      <c r="D2" s="1131"/>
      <c r="E2" s="1131"/>
      <c r="F2" s="1205"/>
      <c r="G2" s="1135" t="s">
        <v>353</v>
      </c>
      <c r="H2" s="1149" t="s">
        <v>361</v>
      </c>
      <c r="I2" s="1135" t="s">
        <v>247</v>
      </c>
      <c r="J2" s="1130" t="s">
        <v>256</v>
      </c>
      <c r="K2" s="1131"/>
      <c r="L2" s="1131"/>
      <c r="M2" s="1131"/>
      <c r="N2" s="1131"/>
      <c r="O2" s="1131"/>
      <c r="P2" s="1132"/>
      <c r="Q2" s="1130" t="s">
        <v>258</v>
      </c>
      <c r="R2" s="1131"/>
      <c r="S2" s="1202"/>
      <c r="T2" s="1202"/>
      <c r="U2" s="1202"/>
      <c r="V2" s="1202"/>
      <c r="W2" s="1202"/>
      <c r="X2" s="1202"/>
      <c r="Y2" s="1202"/>
      <c r="Z2" s="1202"/>
      <c r="AA2" s="1202"/>
      <c r="AB2" s="1202"/>
      <c r="AC2" s="1202"/>
      <c r="AD2" s="1202"/>
      <c r="AE2" s="1202"/>
      <c r="AF2" s="1202"/>
      <c r="AG2" s="1202"/>
      <c r="AH2" s="1202"/>
      <c r="AI2" s="1202"/>
      <c r="AJ2" s="1202"/>
      <c r="AK2" s="1202"/>
      <c r="AL2" s="1202"/>
      <c r="AM2" s="1202"/>
      <c r="AN2" s="1202"/>
      <c r="AO2" s="1202"/>
      <c r="AP2" s="1202"/>
      <c r="AQ2" s="1202"/>
      <c r="AR2" s="1202"/>
      <c r="AS2" s="1202"/>
      <c r="AT2" s="1203"/>
    </row>
    <row r="3" spans="1:49" ht="26.25" customHeight="1" thickBot="1" x14ac:dyDescent="0.25">
      <c r="A3" s="1155"/>
      <c r="B3" s="1193"/>
      <c r="C3" s="1195" t="s">
        <v>245</v>
      </c>
      <c r="D3" s="1135" t="s">
        <v>345</v>
      </c>
      <c r="E3" s="1195" t="s">
        <v>246</v>
      </c>
      <c r="F3" s="1149" t="s">
        <v>129</v>
      </c>
      <c r="G3" s="1206"/>
      <c r="H3" s="1152"/>
      <c r="I3" s="1136"/>
      <c r="J3" s="1135" t="s">
        <v>248</v>
      </c>
      <c r="K3" s="1135" t="s">
        <v>249</v>
      </c>
      <c r="L3" s="1130" t="s">
        <v>250</v>
      </c>
      <c r="M3" s="1178"/>
      <c r="N3" s="1178"/>
      <c r="O3" s="1178"/>
      <c r="P3" s="1178"/>
      <c r="Q3" s="1183" t="s">
        <v>7</v>
      </c>
      <c r="R3" s="1162"/>
      <c r="S3" s="1202"/>
      <c r="T3" s="1202"/>
      <c r="U3" s="1202"/>
      <c r="V3" s="1203"/>
      <c r="W3" s="1183" t="s">
        <v>8</v>
      </c>
      <c r="X3" s="1162"/>
      <c r="Y3" s="1162"/>
      <c r="Z3" s="1162"/>
      <c r="AA3" s="1162"/>
      <c r="AB3" s="1162"/>
      <c r="AC3" s="1162"/>
      <c r="AD3" s="1184"/>
      <c r="AE3" s="1162" t="s">
        <v>9</v>
      </c>
      <c r="AF3" s="1162"/>
      <c r="AG3" s="1162"/>
      <c r="AH3" s="1162"/>
      <c r="AI3" s="1162"/>
      <c r="AJ3" s="1162"/>
      <c r="AK3" s="1162"/>
      <c r="AL3" s="1163"/>
      <c r="AM3" s="1160" t="s">
        <v>10</v>
      </c>
      <c r="AN3" s="1161"/>
      <c r="AO3" s="1161"/>
      <c r="AP3" s="1161"/>
      <c r="AQ3" s="1162"/>
      <c r="AR3" s="1162"/>
      <c r="AS3" s="1162"/>
      <c r="AT3" s="1163"/>
    </row>
    <row r="4" spans="1:49" ht="18.75" customHeight="1" x14ac:dyDescent="0.2">
      <c r="A4" s="1155"/>
      <c r="B4" s="1193"/>
      <c r="C4" s="1196"/>
      <c r="D4" s="1136"/>
      <c r="E4" s="1196"/>
      <c r="F4" s="1150"/>
      <c r="G4" s="1206"/>
      <c r="H4" s="1152"/>
      <c r="I4" s="1136"/>
      <c r="J4" s="1136"/>
      <c r="K4" s="1136"/>
      <c r="L4" s="1157" t="s">
        <v>251</v>
      </c>
      <c r="M4" s="1146" t="s">
        <v>252</v>
      </c>
      <c r="N4" s="1146"/>
      <c r="O4" s="1146"/>
      <c r="P4" s="1147"/>
      <c r="Q4" s="1160">
        <v>1</v>
      </c>
      <c r="R4" s="1161"/>
      <c r="S4" s="1182"/>
      <c r="T4" s="1179">
        <v>2</v>
      </c>
      <c r="U4" s="1167"/>
      <c r="V4" s="1180"/>
      <c r="W4" s="1179">
        <v>3</v>
      </c>
      <c r="X4" s="1168"/>
      <c r="Y4" s="1168"/>
      <c r="Z4" s="1180"/>
      <c r="AA4" s="1167">
        <v>4</v>
      </c>
      <c r="AB4" s="1167"/>
      <c r="AC4" s="1167"/>
      <c r="AD4" s="1180"/>
      <c r="AE4" s="1167">
        <v>5</v>
      </c>
      <c r="AF4" s="1168"/>
      <c r="AG4" s="1168"/>
      <c r="AH4" s="1180"/>
      <c r="AI4" s="1167">
        <v>6</v>
      </c>
      <c r="AJ4" s="1167"/>
      <c r="AK4" s="1167"/>
      <c r="AL4" s="1168"/>
      <c r="AM4" s="1179">
        <v>7</v>
      </c>
      <c r="AN4" s="1167"/>
      <c r="AO4" s="1167"/>
      <c r="AP4" s="1204"/>
      <c r="AQ4" s="1167">
        <v>8</v>
      </c>
      <c r="AR4" s="1167"/>
      <c r="AS4" s="1167"/>
      <c r="AT4" s="1180"/>
    </row>
    <row r="5" spans="1:49" ht="19.5" customHeight="1" thickBot="1" x14ac:dyDescent="0.25">
      <c r="A5" s="1155"/>
      <c r="B5" s="1193"/>
      <c r="C5" s="1196"/>
      <c r="D5" s="1136"/>
      <c r="E5" s="1196"/>
      <c r="F5" s="1150"/>
      <c r="G5" s="1206"/>
      <c r="H5" s="1152"/>
      <c r="I5" s="1136"/>
      <c r="J5" s="1136"/>
      <c r="K5" s="1136"/>
      <c r="L5" s="1158"/>
      <c r="M5" s="1148" t="s">
        <v>253</v>
      </c>
      <c r="N5" s="1148" t="s">
        <v>254</v>
      </c>
      <c r="O5" s="1198" t="s">
        <v>396</v>
      </c>
      <c r="P5" s="1181" t="s">
        <v>255</v>
      </c>
      <c r="Q5" s="1200" t="s">
        <v>257</v>
      </c>
      <c r="R5" s="1201"/>
      <c r="S5" s="1166"/>
      <c r="T5" s="1164" t="s">
        <v>257</v>
      </c>
      <c r="U5" s="1169"/>
      <c r="V5" s="1166"/>
      <c r="W5" s="1164" t="s">
        <v>257</v>
      </c>
      <c r="X5" s="1165"/>
      <c r="Y5" s="1165"/>
      <c r="Z5" s="1166"/>
      <c r="AA5" s="1169" t="s">
        <v>257</v>
      </c>
      <c r="AB5" s="1169"/>
      <c r="AC5" s="1169"/>
      <c r="AD5" s="1166"/>
      <c r="AE5" s="1169" t="s">
        <v>257</v>
      </c>
      <c r="AF5" s="1165"/>
      <c r="AG5" s="1165"/>
      <c r="AH5" s="1166"/>
      <c r="AI5" s="1169" t="s">
        <v>257</v>
      </c>
      <c r="AJ5" s="1169"/>
      <c r="AK5" s="1169"/>
      <c r="AL5" s="1165"/>
      <c r="AM5" s="1164" t="s">
        <v>257</v>
      </c>
      <c r="AN5" s="1165"/>
      <c r="AO5" s="1165"/>
      <c r="AP5" s="1166"/>
      <c r="AQ5" s="1169" t="s">
        <v>257</v>
      </c>
      <c r="AR5" s="1169"/>
      <c r="AS5" s="1169"/>
      <c r="AT5" s="1166"/>
    </row>
    <row r="6" spans="1:49" ht="124.5" customHeight="1" thickBot="1" x14ac:dyDescent="0.25">
      <c r="A6" s="1156"/>
      <c r="B6" s="1194"/>
      <c r="C6" s="1197"/>
      <c r="D6" s="1137"/>
      <c r="E6" s="1197"/>
      <c r="F6" s="1151"/>
      <c r="G6" s="1207"/>
      <c r="H6" s="1153"/>
      <c r="I6" s="1137"/>
      <c r="J6" s="1137"/>
      <c r="K6" s="1137"/>
      <c r="L6" s="1159"/>
      <c r="M6" s="1148"/>
      <c r="N6" s="1148"/>
      <c r="O6" s="1199"/>
      <c r="P6" s="1181"/>
      <c r="Q6" s="753" t="s">
        <v>363</v>
      </c>
      <c r="R6" s="754" t="s">
        <v>379</v>
      </c>
      <c r="S6" s="755" t="s">
        <v>380</v>
      </c>
      <c r="T6" s="753" t="s">
        <v>364</v>
      </c>
      <c r="U6" s="754" t="s">
        <v>379</v>
      </c>
      <c r="V6" s="755" t="s">
        <v>380</v>
      </c>
      <c r="W6" s="756" t="s">
        <v>366</v>
      </c>
      <c r="X6" s="753" t="s">
        <v>249</v>
      </c>
      <c r="Y6" s="754" t="s">
        <v>379</v>
      </c>
      <c r="Z6" s="757" t="s">
        <v>380</v>
      </c>
      <c r="AA6" s="758" t="s">
        <v>367</v>
      </c>
      <c r="AB6" s="753" t="s">
        <v>249</v>
      </c>
      <c r="AC6" s="754" t="s">
        <v>379</v>
      </c>
      <c r="AD6" s="757" t="s">
        <v>380</v>
      </c>
      <c r="AE6" s="759" t="s">
        <v>368</v>
      </c>
      <c r="AF6" s="753" t="s">
        <v>249</v>
      </c>
      <c r="AG6" s="754" t="s">
        <v>379</v>
      </c>
      <c r="AH6" s="755" t="s">
        <v>380</v>
      </c>
      <c r="AI6" s="759" t="s">
        <v>369</v>
      </c>
      <c r="AJ6" s="753" t="s">
        <v>249</v>
      </c>
      <c r="AK6" s="754" t="s">
        <v>379</v>
      </c>
      <c r="AL6" s="755" t="s">
        <v>380</v>
      </c>
      <c r="AM6" s="760" t="s">
        <v>370</v>
      </c>
      <c r="AN6" s="753" t="s">
        <v>249</v>
      </c>
      <c r="AO6" s="754" t="s">
        <v>379</v>
      </c>
      <c r="AP6" s="755" t="s">
        <v>380</v>
      </c>
      <c r="AQ6" s="753" t="s">
        <v>373</v>
      </c>
      <c r="AR6" s="753" t="s">
        <v>249</v>
      </c>
      <c r="AS6" s="754" t="s">
        <v>379</v>
      </c>
      <c r="AT6" s="757" t="s">
        <v>380</v>
      </c>
      <c r="AW6" s="525"/>
    </row>
    <row r="7" spans="1:49" ht="12.75" customHeight="1" thickBot="1" x14ac:dyDescent="0.25">
      <c r="A7" s="526">
        <v>1</v>
      </c>
      <c r="B7" s="527">
        <v>2</v>
      </c>
      <c r="C7" s="526">
        <v>3</v>
      </c>
      <c r="D7" s="527">
        <v>4</v>
      </c>
      <c r="E7" s="526">
        <v>5</v>
      </c>
      <c r="F7" s="527">
        <v>6</v>
      </c>
      <c r="G7" s="526">
        <v>7</v>
      </c>
      <c r="H7" s="527">
        <v>8</v>
      </c>
      <c r="I7" s="526">
        <v>9</v>
      </c>
      <c r="J7" s="527">
        <v>10</v>
      </c>
      <c r="K7" s="526">
        <v>11</v>
      </c>
      <c r="L7" s="527">
        <v>12</v>
      </c>
      <c r="M7" s="761">
        <v>13</v>
      </c>
      <c r="N7" s="527">
        <v>14</v>
      </c>
      <c r="O7" s="658"/>
      <c r="P7" s="666">
        <v>15</v>
      </c>
      <c r="Q7" s="762">
        <v>16</v>
      </c>
      <c r="R7" s="527"/>
      <c r="S7" s="526">
        <v>17</v>
      </c>
      <c r="T7" s="527">
        <v>18</v>
      </c>
      <c r="U7" s="527"/>
      <c r="V7" s="526">
        <v>19</v>
      </c>
      <c r="W7" s="527">
        <v>20</v>
      </c>
      <c r="X7" s="526">
        <v>21</v>
      </c>
      <c r="Y7" s="666"/>
      <c r="Z7" s="527">
        <v>22</v>
      </c>
      <c r="AA7" s="526">
        <v>23</v>
      </c>
      <c r="AB7" s="527">
        <v>24</v>
      </c>
      <c r="AC7" s="527"/>
      <c r="AD7" s="526">
        <v>25</v>
      </c>
      <c r="AE7" s="527">
        <v>26</v>
      </c>
      <c r="AF7" s="526">
        <v>27</v>
      </c>
      <c r="AG7" s="666"/>
      <c r="AH7" s="527">
        <v>28</v>
      </c>
      <c r="AI7" s="526">
        <v>29</v>
      </c>
      <c r="AJ7" s="527">
        <v>30</v>
      </c>
      <c r="AK7" s="527"/>
      <c r="AL7" s="526">
        <v>31</v>
      </c>
      <c r="AM7" s="527">
        <v>32</v>
      </c>
      <c r="AN7" s="526">
        <v>33</v>
      </c>
      <c r="AO7" s="666"/>
      <c r="AP7" s="527">
        <v>34</v>
      </c>
      <c r="AQ7" s="526">
        <v>35</v>
      </c>
      <c r="AR7" s="527">
        <v>36</v>
      </c>
      <c r="AS7" s="527"/>
      <c r="AT7" s="526">
        <v>37</v>
      </c>
    </row>
    <row r="8" spans="1:49" ht="27" customHeight="1" thickBot="1" x14ac:dyDescent="0.25">
      <c r="A8" s="763" t="s">
        <v>350</v>
      </c>
      <c r="B8" s="764" t="s">
        <v>388</v>
      </c>
      <c r="C8" s="526">
        <f>C9+C21+C24</f>
        <v>2</v>
      </c>
      <c r="D8" s="530">
        <f>D9+D21+D24</f>
        <v>19</v>
      </c>
      <c r="E8" s="530">
        <f t="shared" ref="E8" si="0">E9+E21+E24</f>
        <v>0</v>
      </c>
      <c r="F8" s="530">
        <f t="shared" ref="F8" si="1">F9+F21+F24</f>
        <v>32</v>
      </c>
      <c r="G8" s="530">
        <f t="shared" ref="G8" si="2">G9+G21+G24</f>
        <v>1476</v>
      </c>
      <c r="H8" s="530">
        <f t="shared" ref="H8" si="3">H9+H21+H24</f>
        <v>0</v>
      </c>
      <c r="I8" s="530">
        <f t="shared" ref="I8" si="4">I9+I21+I24</f>
        <v>0</v>
      </c>
      <c r="J8" s="530">
        <f t="shared" ref="J8" si="5">J9+J21+J24</f>
        <v>1272</v>
      </c>
      <c r="K8" s="530">
        <f t="shared" ref="K8" si="6">K9+K21+K24</f>
        <v>0</v>
      </c>
      <c r="L8" s="530">
        <f t="shared" ref="L8" si="7">L9+L21+L24</f>
        <v>1272</v>
      </c>
      <c r="M8" s="530">
        <f t="shared" ref="M8" si="8">M9+M21+M24</f>
        <v>572</v>
      </c>
      <c r="N8" s="530">
        <f>N9+N21+N24</f>
        <v>456</v>
      </c>
      <c r="O8" s="530">
        <f t="shared" ref="O8" si="9">O9+O21+O24</f>
        <v>188</v>
      </c>
      <c r="P8" s="530">
        <f t="shared" ref="P8" si="10">P9+P21+P24</f>
        <v>0</v>
      </c>
      <c r="Q8" s="530">
        <f t="shared" ref="Q8" si="11">Q9+Q21+Q24</f>
        <v>604</v>
      </c>
      <c r="R8" s="530">
        <f t="shared" ref="R8" si="12">R9+R21+R24</f>
        <v>5</v>
      </c>
      <c r="S8" s="530">
        <f t="shared" ref="S8" si="13">S9+S21+S24</f>
        <v>3</v>
      </c>
      <c r="T8" s="530">
        <f t="shared" ref="T8" si="14">T9+T21+T24</f>
        <v>832</v>
      </c>
      <c r="U8" s="530">
        <f t="shared" ref="U8" si="15">U9+U21+U24</f>
        <v>23</v>
      </c>
      <c r="V8" s="530">
        <f>V9+V21+V24</f>
        <v>9</v>
      </c>
      <c r="W8" s="530"/>
      <c r="X8" s="530"/>
      <c r="Y8" s="530"/>
      <c r="Z8" s="530"/>
      <c r="AA8" s="530"/>
      <c r="AB8" s="530"/>
      <c r="AC8" s="530"/>
      <c r="AD8" s="526"/>
      <c r="AE8" s="531"/>
      <c r="AF8" s="526"/>
      <c r="AG8" s="530"/>
      <c r="AH8" s="526"/>
      <c r="AI8" s="530"/>
      <c r="AJ8" s="530"/>
      <c r="AK8" s="530"/>
      <c r="AL8" s="526"/>
      <c r="AM8" s="529"/>
      <c r="AN8" s="530"/>
      <c r="AO8" s="530"/>
      <c r="AP8" s="530"/>
      <c r="AQ8" s="526"/>
      <c r="AR8" s="526"/>
      <c r="AS8" s="529"/>
      <c r="AT8" s="526"/>
    </row>
    <row r="9" spans="1:49" ht="27.75" customHeight="1" thickBot="1" x14ac:dyDescent="0.25">
      <c r="A9" s="765" t="s">
        <v>334</v>
      </c>
      <c r="B9" s="766" t="s">
        <v>389</v>
      </c>
      <c r="C9" s="530">
        <v>1</v>
      </c>
      <c r="D9" s="526">
        <f t="shared" ref="D9:P9" si="16">SUM(D10:D20)</f>
        <v>17</v>
      </c>
      <c r="E9" s="531">
        <f t="shared" si="16"/>
        <v>0</v>
      </c>
      <c r="F9" s="526">
        <f t="shared" si="16"/>
        <v>16</v>
      </c>
      <c r="G9" s="526">
        <f t="shared" si="16"/>
        <v>924</v>
      </c>
      <c r="H9" s="526">
        <f t="shared" si="16"/>
        <v>0</v>
      </c>
      <c r="I9" s="526">
        <f t="shared" si="16"/>
        <v>0</v>
      </c>
      <c r="J9" s="722">
        <f t="shared" si="16"/>
        <v>908</v>
      </c>
      <c r="K9" s="531">
        <f t="shared" si="16"/>
        <v>0</v>
      </c>
      <c r="L9" s="531">
        <f t="shared" si="16"/>
        <v>908</v>
      </c>
      <c r="M9" s="526">
        <f t="shared" si="16"/>
        <v>354</v>
      </c>
      <c r="N9" s="526">
        <f t="shared" si="16"/>
        <v>366</v>
      </c>
      <c r="O9" s="526">
        <f t="shared" si="16"/>
        <v>188</v>
      </c>
      <c r="P9" s="530">
        <f t="shared" si="16"/>
        <v>0</v>
      </c>
      <c r="Q9" s="530">
        <f>SUM(Q10:Q20)</f>
        <v>458</v>
      </c>
      <c r="R9" s="526">
        <f t="shared" ref="R9" si="17">SUM(R10:R20)</f>
        <v>5</v>
      </c>
      <c r="S9" s="531">
        <f t="shared" ref="S9" si="18">SUM(S10:S20)</f>
        <v>3</v>
      </c>
      <c r="T9" s="526">
        <f t="shared" ref="T9" si="19">SUM(T10:T20)</f>
        <v>442</v>
      </c>
      <c r="U9" s="526">
        <f t="shared" ref="U9" si="20">SUM(U10:U20)</f>
        <v>12</v>
      </c>
      <c r="V9" s="526">
        <f t="shared" ref="V9" si="21">SUM(V10:V20)</f>
        <v>4</v>
      </c>
      <c r="W9" s="526"/>
      <c r="X9" s="526"/>
      <c r="Y9" s="526"/>
      <c r="Z9" s="526"/>
      <c r="AA9" s="526"/>
      <c r="AB9" s="526"/>
      <c r="AC9" s="531"/>
      <c r="AD9" s="526"/>
      <c r="AE9" s="529"/>
      <c r="AF9" s="526"/>
      <c r="AG9" s="526"/>
      <c r="AH9" s="526"/>
      <c r="AI9" s="526"/>
      <c r="AJ9" s="530"/>
      <c r="AK9" s="526"/>
      <c r="AL9" s="526"/>
      <c r="AM9" s="531"/>
      <c r="AN9" s="526"/>
      <c r="AO9" s="530"/>
      <c r="AP9" s="526"/>
      <c r="AQ9" s="529"/>
      <c r="AR9" s="526"/>
      <c r="AS9" s="531"/>
      <c r="AT9" s="531"/>
    </row>
    <row r="10" spans="1:49" x14ac:dyDescent="0.2">
      <c r="A10" s="693" t="s">
        <v>335</v>
      </c>
      <c r="B10" s="709" t="s">
        <v>347</v>
      </c>
      <c r="C10" s="573">
        <v>1</v>
      </c>
      <c r="D10" s="534"/>
      <c r="E10" s="536"/>
      <c r="F10" s="537">
        <v>8</v>
      </c>
      <c r="G10" s="540">
        <f>J10+F10</f>
        <v>72</v>
      </c>
      <c r="H10" s="537"/>
      <c r="I10" s="723"/>
      <c r="J10" s="541">
        <f>K10+L10</f>
        <v>64</v>
      </c>
      <c r="K10" s="535"/>
      <c r="L10" s="721">
        <f>M10+N10+P10+O10</f>
        <v>64</v>
      </c>
      <c r="M10" s="691">
        <v>26</v>
      </c>
      <c r="N10" s="691">
        <v>26</v>
      </c>
      <c r="O10" s="691">
        <v>12</v>
      </c>
      <c r="P10" s="697"/>
      <c r="Q10" s="767">
        <v>64</v>
      </c>
      <c r="R10" s="534">
        <v>5</v>
      </c>
      <c r="S10" s="536">
        <v>3</v>
      </c>
      <c r="T10" s="537"/>
      <c r="U10" s="536"/>
      <c r="V10" s="768"/>
      <c r="W10" s="769"/>
      <c r="X10" s="537"/>
      <c r="Y10" s="770"/>
      <c r="Z10" s="537"/>
      <c r="AA10" s="536"/>
      <c r="AB10" s="537"/>
      <c r="AC10" s="771"/>
      <c r="AD10" s="772"/>
      <c r="AE10" s="773"/>
      <c r="AF10" s="774"/>
      <c r="AG10" s="775"/>
      <c r="AH10" s="538"/>
      <c r="AI10" s="776"/>
      <c r="AJ10" s="777"/>
      <c r="AK10" s="778"/>
      <c r="AL10" s="779"/>
      <c r="AM10" s="778"/>
      <c r="AN10" s="780"/>
      <c r="AO10" s="777"/>
      <c r="AP10" s="538"/>
      <c r="AQ10" s="539"/>
      <c r="AR10" s="778"/>
      <c r="AS10" s="779"/>
      <c r="AT10" s="781"/>
    </row>
    <row r="11" spans="1:49" x14ac:dyDescent="0.2">
      <c r="A11" s="682" t="s">
        <v>336</v>
      </c>
      <c r="B11" s="710" t="s">
        <v>52</v>
      </c>
      <c r="C11" s="680"/>
      <c r="D11" s="541">
        <v>2</v>
      </c>
      <c r="E11" s="680"/>
      <c r="F11" s="541"/>
      <c r="G11" s="545">
        <f t="shared" ref="G11:G75" si="22">J11+F11</f>
        <v>108</v>
      </c>
      <c r="H11" s="541"/>
      <c r="I11" s="542"/>
      <c r="J11" s="541">
        <f t="shared" ref="J11:J20" si="23">K11+L11</f>
        <v>108</v>
      </c>
      <c r="K11" s="542"/>
      <c r="L11" s="721">
        <f t="shared" ref="L11:L20" si="24">M11+N11+P11+O11</f>
        <v>108</v>
      </c>
      <c r="M11" s="684">
        <v>54</v>
      </c>
      <c r="N11" s="684">
        <v>40</v>
      </c>
      <c r="O11" s="684">
        <v>14</v>
      </c>
      <c r="P11" s="689"/>
      <c r="Q11" s="782">
        <v>34</v>
      </c>
      <c r="R11" s="541"/>
      <c r="S11" s="680"/>
      <c r="T11" s="541">
        <v>66</v>
      </c>
      <c r="U11" s="680">
        <v>6</v>
      </c>
      <c r="V11" s="783">
        <v>2</v>
      </c>
      <c r="W11" s="784"/>
      <c r="X11" s="541"/>
      <c r="Y11" s="782"/>
      <c r="Z11" s="541"/>
      <c r="AA11" s="680"/>
      <c r="AB11" s="541"/>
      <c r="AC11" s="541"/>
      <c r="AD11" s="545"/>
      <c r="AE11" s="785"/>
      <c r="AF11" s="786"/>
      <c r="AG11" s="786"/>
      <c r="AH11" s="544"/>
      <c r="AI11" s="787"/>
      <c r="AJ11" s="788"/>
      <c r="AK11" s="789"/>
      <c r="AL11" s="790"/>
      <c r="AM11" s="544"/>
      <c r="AN11" s="787"/>
      <c r="AO11" s="788"/>
      <c r="AP11" s="544"/>
      <c r="AQ11" s="785"/>
      <c r="AR11" s="789"/>
      <c r="AS11" s="790"/>
      <c r="AT11" s="546"/>
    </row>
    <row r="12" spans="1:49" x14ac:dyDescent="0.2">
      <c r="A12" s="682" t="s">
        <v>337</v>
      </c>
      <c r="B12" s="710" t="s">
        <v>53</v>
      </c>
      <c r="C12" s="680">
        <v>2</v>
      </c>
      <c r="D12" s="541"/>
      <c r="E12" s="680"/>
      <c r="F12" s="541">
        <v>8</v>
      </c>
      <c r="G12" s="545">
        <f t="shared" si="22"/>
        <v>136</v>
      </c>
      <c r="H12" s="541"/>
      <c r="I12" s="542"/>
      <c r="J12" s="541">
        <f t="shared" si="23"/>
        <v>128</v>
      </c>
      <c r="K12" s="542"/>
      <c r="L12" s="721">
        <f t="shared" si="24"/>
        <v>128</v>
      </c>
      <c r="M12" s="684">
        <v>88</v>
      </c>
      <c r="N12" s="684">
        <v>30</v>
      </c>
      <c r="O12" s="684">
        <v>10</v>
      </c>
      <c r="P12" s="689"/>
      <c r="Q12" s="782">
        <v>48</v>
      </c>
      <c r="R12" s="541"/>
      <c r="S12" s="680"/>
      <c r="T12" s="541">
        <v>80</v>
      </c>
      <c r="U12" s="680">
        <v>6</v>
      </c>
      <c r="V12" s="783">
        <v>2</v>
      </c>
      <c r="W12" s="784"/>
      <c r="X12" s="541"/>
      <c r="Y12" s="782"/>
      <c r="Z12" s="541"/>
      <c r="AA12" s="680"/>
      <c r="AB12" s="541"/>
      <c r="AC12" s="541"/>
      <c r="AD12" s="545"/>
      <c r="AE12" s="785"/>
      <c r="AF12" s="786"/>
      <c r="AG12" s="786"/>
      <c r="AH12" s="544"/>
      <c r="AI12" s="787"/>
      <c r="AJ12" s="788"/>
      <c r="AK12" s="789"/>
      <c r="AL12" s="790"/>
      <c r="AM12" s="544"/>
      <c r="AN12" s="787"/>
      <c r="AO12" s="788"/>
      <c r="AP12" s="544"/>
      <c r="AQ12" s="785"/>
      <c r="AR12" s="789"/>
      <c r="AS12" s="790"/>
      <c r="AT12" s="546"/>
    </row>
    <row r="13" spans="1:49" x14ac:dyDescent="0.2">
      <c r="A13" s="682" t="s">
        <v>338</v>
      </c>
      <c r="B13" s="710" t="s">
        <v>54</v>
      </c>
      <c r="C13" s="680"/>
      <c r="D13" s="541">
        <v>2</v>
      </c>
      <c r="E13" s="680"/>
      <c r="F13" s="541"/>
      <c r="G13" s="545">
        <f t="shared" si="22"/>
        <v>72</v>
      </c>
      <c r="H13" s="541"/>
      <c r="I13" s="542"/>
      <c r="J13" s="541">
        <f t="shared" si="23"/>
        <v>72</v>
      </c>
      <c r="K13" s="542"/>
      <c r="L13" s="721">
        <f t="shared" si="24"/>
        <v>72</v>
      </c>
      <c r="M13" s="684">
        <v>32</v>
      </c>
      <c r="N13" s="684">
        <v>22</v>
      </c>
      <c r="O13" s="684">
        <v>18</v>
      </c>
      <c r="P13" s="689"/>
      <c r="Q13" s="782">
        <v>32</v>
      </c>
      <c r="R13" s="541"/>
      <c r="S13" s="680"/>
      <c r="T13" s="541">
        <v>40</v>
      </c>
      <c r="U13" s="680"/>
      <c r="V13" s="783"/>
      <c r="W13" s="784"/>
      <c r="X13" s="541"/>
      <c r="Y13" s="782"/>
      <c r="Z13" s="541"/>
      <c r="AA13" s="680"/>
      <c r="AB13" s="541"/>
      <c r="AC13" s="541"/>
      <c r="AD13" s="545"/>
      <c r="AE13" s="785"/>
      <c r="AF13" s="786"/>
      <c r="AG13" s="786"/>
      <c r="AH13" s="544"/>
      <c r="AI13" s="787"/>
      <c r="AJ13" s="788"/>
      <c r="AK13" s="789"/>
      <c r="AL13" s="790"/>
      <c r="AM13" s="544"/>
      <c r="AN13" s="787"/>
      <c r="AO13" s="788"/>
      <c r="AP13" s="544"/>
      <c r="AQ13" s="785"/>
      <c r="AR13" s="789"/>
      <c r="AS13" s="790"/>
      <c r="AT13" s="546"/>
    </row>
    <row r="14" spans="1:49" x14ac:dyDescent="0.2">
      <c r="A14" s="682" t="s">
        <v>339</v>
      </c>
      <c r="B14" s="710" t="s">
        <v>55</v>
      </c>
      <c r="C14" s="680"/>
      <c r="D14" s="541">
        <v>1</v>
      </c>
      <c r="E14" s="680"/>
      <c r="F14" s="541"/>
      <c r="G14" s="545">
        <f t="shared" si="22"/>
        <v>72</v>
      </c>
      <c r="H14" s="541"/>
      <c r="I14" s="542"/>
      <c r="J14" s="541">
        <f t="shared" si="23"/>
        <v>72</v>
      </c>
      <c r="K14" s="542"/>
      <c r="L14" s="721">
        <f t="shared" si="24"/>
        <v>72</v>
      </c>
      <c r="M14" s="684">
        <v>36</v>
      </c>
      <c r="N14" s="684">
        <v>20</v>
      </c>
      <c r="O14" s="684">
        <v>16</v>
      </c>
      <c r="P14" s="689"/>
      <c r="Q14" s="782">
        <v>72</v>
      </c>
      <c r="R14" s="541"/>
      <c r="S14" s="680"/>
      <c r="T14" s="541"/>
      <c r="U14" s="680"/>
      <c r="V14" s="783"/>
      <c r="W14" s="784"/>
      <c r="X14" s="541"/>
      <c r="Y14" s="782"/>
      <c r="Z14" s="541"/>
      <c r="AA14" s="680"/>
      <c r="AB14" s="541"/>
      <c r="AC14" s="541"/>
      <c r="AD14" s="545"/>
      <c r="AE14" s="785"/>
      <c r="AF14" s="786"/>
      <c r="AG14" s="786"/>
      <c r="AH14" s="544"/>
      <c r="AI14" s="787"/>
      <c r="AJ14" s="788"/>
      <c r="AK14" s="789"/>
      <c r="AL14" s="790"/>
      <c r="AM14" s="544"/>
      <c r="AN14" s="787"/>
      <c r="AO14" s="788"/>
      <c r="AP14" s="544"/>
      <c r="AQ14" s="785"/>
      <c r="AR14" s="789"/>
      <c r="AS14" s="790"/>
      <c r="AT14" s="546"/>
    </row>
    <row r="15" spans="1:49" ht="14.25" customHeight="1" x14ac:dyDescent="0.2">
      <c r="A15" s="682" t="s">
        <v>340</v>
      </c>
      <c r="B15" s="710" t="s">
        <v>22</v>
      </c>
      <c r="C15" s="680"/>
      <c r="D15" s="541">
        <v>2</v>
      </c>
      <c r="E15" s="680"/>
      <c r="F15" s="541"/>
      <c r="G15" s="545">
        <f t="shared" si="22"/>
        <v>72</v>
      </c>
      <c r="H15" s="541"/>
      <c r="I15" s="542"/>
      <c r="J15" s="541">
        <f t="shared" si="23"/>
        <v>72</v>
      </c>
      <c r="K15" s="542"/>
      <c r="L15" s="721">
        <f t="shared" si="24"/>
        <v>72</v>
      </c>
      <c r="M15" s="684"/>
      <c r="N15" s="684">
        <v>52</v>
      </c>
      <c r="O15" s="684">
        <v>20</v>
      </c>
      <c r="P15" s="689"/>
      <c r="Q15" s="782">
        <v>32</v>
      </c>
      <c r="R15" s="541"/>
      <c r="S15" s="680"/>
      <c r="T15" s="541">
        <v>40</v>
      </c>
      <c r="U15" s="680"/>
      <c r="V15" s="783"/>
      <c r="W15" s="784"/>
      <c r="X15" s="541"/>
      <c r="Y15" s="782"/>
      <c r="Z15" s="541"/>
      <c r="AA15" s="680"/>
      <c r="AB15" s="541"/>
      <c r="AC15" s="541"/>
      <c r="AD15" s="545"/>
      <c r="AE15" s="785"/>
      <c r="AF15" s="786"/>
      <c r="AG15" s="786"/>
      <c r="AH15" s="544"/>
      <c r="AI15" s="787"/>
      <c r="AJ15" s="788"/>
      <c r="AK15" s="789"/>
      <c r="AL15" s="790"/>
      <c r="AM15" s="544"/>
      <c r="AN15" s="787"/>
      <c r="AO15" s="788"/>
      <c r="AP15" s="544"/>
      <c r="AQ15" s="785"/>
      <c r="AR15" s="789"/>
      <c r="AS15" s="790"/>
      <c r="AT15" s="546"/>
    </row>
    <row r="16" spans="1:49" ht="13.5" customHeight="1" x14ac:dyDescent="0.2">
      <c r="A16" s="682" t="s">
        <v>341</v>
      </c>
      <c r="B16" s="710" t="s">
        <v>344</v>
      </c>
      <c r="C16" s="680"/>
      <c r="D16" s="541">
        <v>2</v>
      </c>
      <c r="E16" s="680"/>
      <c r="F16" s="541"/>
      <c r="G16" s="545">
        <f t="shared" si="22"/>
        <v>108</v>
      </c>
      <c r="H16" s="541"/>
      <c r="I16" s="542"/>
      <c r="J16" s="541">
        <f t="shared" si="23"/>
        <v>108</v>
      </c>
      <c r="K16" s="542"/>
      <c r="L16" s="721">
        <f t="shared" si="24"/>
        <v>108</v>
      </c>
      <c r="M16" s="684">
        <v>16</v>
      </c>
      <c r="N16" s="684">
        <v>40</v>
      </c>
      <c r="O16" s="684">
        <v>52</v>
      </c>
      <c r="P16" s="689"/>
      <c r="Q16" s="782">
        <v>48</v>
      </c>
      <c r="R16" s="541"/>
      <c r="S16" s="680"/>
      <c r="T16" s="541">
        <v>60</v>
      </c>
      <c r="U16" s="680"/>
      <c r="V16" s="783"/>
      <c r="W16" s="784"/>
      <c r="X16" s="541"/>
      <c r="Y16" s="782"/>
      <c r="Z16" s="541"/>
      <c r="AA16" s="680"/>
      <c r="AB16" s="541"/>
      <c r="AC16" s="541"/>
      <c r="AD16" s="545"/>
      <c r="AE16" s="785"/>
      <c r="AF16" s="786"/>
      <c r="AG16" s="786"/>
      <c r="AH16" s="544"/>
      <c r="AI16" s="787"/>
      <c r="AJ16" s="788"/>
      <c r="AK16" s="789"/>
      <c r="AL16" s="790"/>
      <c r="AM16" s="544"/>
      <c r="AN16" s="787"/>
      <c r="AO16" s="788"/>
      <c r="AP16" s="544"/>
      <c r="AQ16" s="785"/>
      <c r="AR16" s="789"/>
      <c r="AS16" s="790"/>
      <c r="AT16" s="546"/>
    </row>
    <row r="17" spans="1:46" ht="13.5" customHeight="1" x14ac:dyDescent="0.2">
      <c r="A17" s="682" t="s">
        <v>342</v>
      </c>
      <c r="B17" s="710" t="s">
        <v>60</v>
      </c>
      <c r="C17" s="680"/>
      <c r="D17" s="541">
        <v>2</v>
      </c>
      <c r="E17" s="680"/>
      <c r="F17" s="541"/>
      <c r="G17" s="545">
        <f t="shared" si="22"/>
        <v>72</v>
      </c>
      <c r="H17" s="541"/>
      <c r="I17" s="542"/>
      <c r="J17" s="541">
        <f t="shared" si="23"/>
        <v>72</v>
      </c>
      <c r="K17" s="542"/>
      <c r="L17" s="721">
        <f t="shared" si="24"/>
        <v>72</v>
      </c>
      <c r="M17" s="684">
        <v>8</v>
      </c>
      <c r="N17" s="684">
        <v>44</v>
      </c>
      <c r="O17" s="684">
        <v>20</v>
      </c>
      <c r="P17" s="689"/>
      <c r="Q17" s="782">
        <v>32</v>
      </c>
      <c r="R17" s="541"/>
      <c r="S17" s="680"/>
      <c r="T17" s="541">
        <v>40</v>
      </c>
      <c r="U17" s="680"/>
      <c r="V17" s="783"/>
      <c r="W17" s="784"/>
      <c r="X17" s="541"/>
      <c r="Y17" s="782"/>
      <c r="Z17" s="541"/>
      <c r="AA17" s="680"/>
      <c r="AB17" s="541"/>
      <c r="AC17" s="541"/>
      <c r="AD17" s="545"/>
      <c r="AE17" s="785"/>
      <c r="AF17" s="786"/>
      <c r="AG17" s="786"/>
      <c r="AH17" s="544"/>
      <c r="AI17" s="787"/>
      <c r="AJ17" s="788"/>
      <c r="AK17" s="789"/>
      <c r="AL17" s="790"/>
      <c r="AM17" s="544"/>
      <c r="AN17" s="787"/>
      <c r="AO17" s="788"/>
      <c r="AP17" s="544"/>
      <c r="AQ17" s="785"/>
      <c r="AR17" s="789"/>
      <c r="AS17" s="790"/>
      <c r="AT17" s="546"/>
    </row>
    <row r="18" spans="1:46" ht="21.75" customHeight="1" x14ac:dyDescent="0.2">
      <c r="A18" s="682" t="s">
        <v>343</v>
      </c>
      <c r="B18" s="710" t="s">
        <v>397</v>
      </c>
      <c r="C18" s="680"/>
      <c r="D18" s="541">
        <v>2</v>
      </c>
      <c r="E18" s="680"/>
      <c r="F18" s="541"/>
      <c r="G18" s="545">
        <f t="shared" si="22"/>
        <v>68</v>
      </c>
      <c r="H18" s="541"/>
      <c r="I18" s="542"/>
      <c r="J18" s="541">
        <f t="shared" si="23"/>
        <v>68</v>
      </c>
      <c r="K18" s="542"/>
      <c r="L18" s="721">
        <f t="shared" si="24"/>
        <v>68</v>
      </c>
      <c r="M18" s="684">
        <v>22</v>
      </c>
      <c r="N18" s="684">
        <v>36</v>
      </c>
      <c r="O18" s="684">
        <v>10</v>
      </c>
      <c r="P18" s="689"/>
      <c r="Q18" s="782">
        <v>32</v>
      </c>
      <c r="R18" s="541"/>
      <c r="S18" s="680"/>
      <c r="T18" s="541">
        <v>36</v>
      </c>
      <c r="U18" s="680"/>
      <c r="V18" s="783"/>
      <c r="W18" s="784"/>
      <c r="X18" s="541"/>
      <c r="Y18" s="782"/>
      <c r="Z18" s="541"/>
      <c r="AA18" s="680"/>
      <c r="AB18" s="541"/>
      <c r="AC18" s="541"/>
      <c r="AD18" s="545"/>
      <c r="AE18" s="785"/>
      <c r="AF18" s="786"/>
      <c r="AG18" s="786"/>
      <c r="AH18" s="544"/>
      <c r="AI18" s="787"/>
      <c r="AJ18" s="788"/>
      <c r="AK18" s="789"/>
      <c r="AL18" s="790"/>
      <c r="AM18" s="544"/>
      <c r="AN18" s="787"/>
      <c r="AO18" s="788"/>
      <c r="AP18" s="544"/>
      <c r="AQ18" s="785"/>
      <c r="AR18" s="789"/>
      <c r="AS18" s="790"/>
      <c r="AT18" s="546"/>
    </row>
    <row r="19" spans="1:46" ht="21" customHeight="1" x14ac:dyDescent="0.2">
      <c r="A19" s="682" t="s">
        <v>385</v>
      </c>
      <c r="B19" s="710" t="s">
        <v>57</v>
      </c>
      <c r="C19" s="680"/>
      <c r="D19" s="541">
        <v>2</v>
      </c>
      <c r="E19" s="680"/>
      <c r="F19" s="541"/>
      <c r="G19" s="545">
        <f t="shared" si="22"/>
        <v>72</v>
      </c>
      <c r="H19" s="541"/>
      <c r="I19" s="542"/>
      <c r="J19" s="541">
        <f t="shared" si="23"/>
        <v>72</v>
      </c>
      <c r="K19" s="542"/>
      <c r="L19" s="721">
        <f t="shared" si="24"/>
        <v>72</v>
      </c>
      <c r="M19" s="684">
        <v>32</v>
      </c>
      <c r="N19" s="684">
        <v>34</v>
      </c>
      <c r="O19" s="684">
        <v>6</v>
      </c>
      <c r="P19" s="689"/>
      <c r="Q19" s="782">
        <v>32</v>
      </c>
      <c r="R19" s="541"/>
      <c r="S19" s="680"/>
      <c r="T19" s="541">
        <v>40</v>
      </c>
      <c r="U19" s="680"/>
      <c r="V19" s="783"/>
      <c r="W19" s="784"/>
      <c r="X19" s="541"/>
      <c r="Y19" s="782"/>
      <c r="Z19" s="541"/>
      <c r="AA19" s="680"/>
      <c r="AB19" s="541"/>
      <c r="AC19" s="541"/>
      <c r="AD19" s="545"/>
      <c r="AE19" s="785"/>
      <c r="AF19" s="786"/>
      <c r="AG19" s="786"/>
      <c r="AH19" s="544"/>
      <c r="AI19" s="787"/>
      <c r="AJ19" s="788"/>
      <c r="AK19" s="789"/>
      <c r="AL19" s="790"/>
      <c r="AM19" s="544"/>
      <c r="AN19" s="787"/>
      <c r="AO19" s="788"/>
      <c r="AP19" s="544"/>
      <c r="AQ19" s="785"/>
      <c r="AR19" s="789"/>
      <c r="AS19" s="790"/>
      <c r="AT19" s="546"/>
    </row>
    <row r="20" spans="1:46" ht="21" customHeight="1" thickBot="1" x14ac:dyDescent="0.25">
      <c r="A20" s="683" t="s">
        <v>386</v>
      </c>
      <c r="B20" s="711" t="s">
        <v>58</v>
      </c>
      <c r="C20" s="549"/>
      <c r="D20" s="547">
        <v>2</v>
      </c>
      <c r="E20" s="549"/>
      <c r="F20" s="547"/>
      <c r="G20" s="791">
        <f t="shared" si="22"/>
        <v>72</v>
      </c>
      <c r="H20" s="547"/>
      <c r="I20" s="548"/>
      <c r="J20" s="541">
        <f t="shared" si="23"/>
        <v>72</v>
      </c>
      <c r="K20" s="548"/>
      <c r="L20" s="721">
        <f t="shared" si="24"/>
        <v>72</v>
      </c>
      <c r="M20" s="692">
        <v>40</v>
      </c>
      <c r="N20" s="692">
        <v>22</v>
      </c>
      <c r="O20" s="692">
        <v>10</v>
      </c>
      <c r="P20" s="695"/>
      <c r="Q20" s="792">
        <v>32</v>
      </c>
      <c r="R20" s="547"/>
      <c r="S20" s="549"/>
      <c r="T20" s="547">
        <v>40</v>
      </c>
      <c r="U20" s="549"/>
      <c r="V20" s="793"/>
      <c r="W20" s="794"/>
      <c r="X20" s="547"/>
      <c r="Y20" s="792"/>
      <c r="Z20" s="547"/>
      <c r="AA20" s="549"/>
      <c r="AB20" s="547"/>
      <c r="AC20" s="795"/>
      <c r="AD20" s="791"/>
      <c r="AE20" s="796"/>
      <c r="AF20" s="797"/>
      <c r="AG20" s="797"/>
      <c r="AH20" s="557"/>
      <c r="AI20" s="798"/>
      <c r="AJ20" s="799"/>
      <c r="AK20" s="800"/>
      <c r="AL20" s="801"/>
      <c r="AM20" s="802"/>
      <c r="AN20" s="803"/>
      <c r="AO20" s="804"/>
      <c r="AP20" s="802"/>
      <c r="AQ20" s="796"/>
      <c r="AR20" s="805"/>
      <c r="AS20" s="806"/>
      <c r="AT20" s="550"/>
    </row>
    <row r="21" spans="1:46" ht="40.9" customHeight="1" thickBot="1" x14ac:dyDescent="0.25">
      <c r="A21" s="750" t="s">
        <v>394</v>
      </c>
      <c r="B21" s="751" t="s">
        <v>395</v>
      </c>
      <c r="C21" s="529">
        <v>1</v>
      </c>
      <c r="D21" s="526">
        <v>0</v>
      </c>
      <c r="E21" s="708"/>
      <c r="F21" s="528">
        <f>F22+F23</f>
        <v>16</v>
      </c>
      <c r="G21" s="615">
        <f>G22+G23</f>
        <v>520</v>
      </c>
      <c r="H21" s="707"/>
      <c r="I21" s="724"/>
      <c r="J21" s="559">
        <f t="shared" ref="J21:J22" si="25">K21+L21</f>
        <v>332</v>
      </c>
      <c r="K21" s="707"/>
      <c r="L21" s="702">
        <f t="shared" ref="L21:P21" si="26">L22</f>
        <v>332</v>
      </c>
      <c r="M21" s="694">
        <f t="shared" si="26"/>
        <v>218</v>
      </c>
      <c r="N21" s="694">
        <f t="shared" si="26"/>
        <v>58</v>
      </c>
      <c r="O21" s="694"/>
      <c r="P21" s="696">
        <f t="shared" si="26"/>
        <v>0</v>
      </c>
      <c r="Q21" s="688">
        <f>SUM(Q22:Q23)</f>
        <v>146</v>
      </c>
      <c r="R21" s="528">
        <f t="shared" ref="R21:V21" si="27">SUM(R22:R23)</f>
        <v>0</v>
      </c>
      <c r="S21" s="616">
        <f t="shared" si="27"/>
        <v>0</v>
      </c>
      <c r="T21" s="528">
        <f t="shared" si="27"/>
        <v>358</v>
      </c>
      <c r="U21" s="616">
        <f t="shared" si="27"/>
        <v>11</v>
      </c>
      <c r="V21" s="765">
        <f t="shared" si="27"/>
        <v>5</v>
      </c>
      <c r="W21" s="807"/>
      <c r="X21" s="528"/>
      <c r="Y21" s="688"/>
      <c r="Z21" s="528"/>
      <c r="AA21" s="616"/>
      <c r="AB21" s="528"/>
      <c r="AC21" s="702"/>
      <c r="AD21" s="807"/>
      <c r="AE21" s="528"/>
      <c r="AF21" s="702"/>
      <c r="AG21" s="696"/>
      <c r="AH21" s="528"/>
      <c r="AI21" s="702"/>
      <c r="AJ21" s="696"/>
      <c r="AK21" s="765"/>
      <c r="AL21" s="807"/>
      <c r="AM21" s="528"/>
      <c r="AN21" s="702"/>
      <c r="AO21" s="696"/>
      <c r="AP21" s="528"/>
      <c r="AQ21" s="616"/>
      <c r="AR21" s="765"/>
      <c r="AS21" s="807"/>
      <c r="AT21" s="552"/>
    </row>
    <row r="22" spans="1:46" x14ac:dyDescent="0.2">
      <c r="A22" s="693" t="s">
        <v>392</v>
      </c>
      <c r="B22" s="712" t="s">
        <v>349</v>
      </c>
      <c r="C22" s="536">
        <v>2</v>
      </c>
      <c r="D22" s="534"/>
      <c r="E22" s="536"/>
      <c r="F22" s="534">
        <v>8</v>
      </c>
      <c r="G22" s="808">
        <f>J22+F22</f>
        <v>340</v>
      </c>
      <c r="H22" s="534"/>
      <c r="I22" s="535"/>
      <c r="J22" s="535">
        <f t="shared" si="25"/>
        <v>332</v>
      </c>
      <c r="K22" s="534"/>
      <c r="L22" s="721">
        <f>M22+N22+P22+O22</f>
        <v>332</v>
      </c>
      <c r="M22" s="691">
        <v>218</v>
      </c>
      <c r="N22" s="691">
        <v>58</v>
      </c>
      <c r="O22" s="691">
        <v>56</v>
      </c>
      <c r="P22" s="697"/>
      <c r="Q22" s="767">
        <v>106</v>
      </c>
      <c r="R22" s="534"/>
      <c r="S22" s="536"/>
      <c r="T22" s="534">
        <v>226</v>
      </c>
      <c r="U22" s="536">
        <v>5</v>
      </c>
      <c r="V22" s="809">
        <v>3</v>
      </c>
      <c r="W22" s="810"/>
      <c r="X22" s="534"/>
      <c r="Y22" s="809"/>
      <c r="Z22" s="810"/>
      <c r="AA22" s="771"/>
      <c r="AB22" s="691"/>
      <c r="AC22" s="691"/>
      <c r="AD22" s="772"/>
      <c r="AE22" s="811"/>
      <c r="AF22" s="812"/>
      <c r="AG22" s="812"/>
      <c r="AH22" s="812"/>
      <c r="AI22" s="812"/>
      <c r="AJ22" s="813"/>
      <c r="AK22" s="814"/>
      <c r="AL22" s="772"/>
      <c r="AM22" s="814"/>
      <c r="AN22" s="812"/>
      <c r="AO22" s="812"/>
      <c r="AP22" s="812"/>
      <c r="AQ22" s="812"/>
      <c r="AR22" s="812"/>
      <c r="AS22" s="812"/>
      <c r="AT22" s="815"/>
    </row>
    <row r="23" spans="1:46" ht="12.75" thickBot="1" x14ac:dyDescent="0.25">
      <c r="A23" s="683" t="s">
        <v>393</v>
      </c>
      <c r="B23" s="711" t="s">
        <v>56</v>
      </c>
      <c r="C23" s="549">
        <v>2</v>
      </c>
      <c r="D23" s="547"/>
      <c r="E23" s="549"/>
      <c r="F23" s="547">
        <v>8</v>
      </c>
      <c r="G23" s="791">
        <f t="shared" si="22"/>
        <v>180</v>
      </c>
      <c r="H23" s="547"/>
      <c r="I23" s="548"/>
      <c r="J23" s="548">
        <v>172</v>
      </c>
      <c r="K23" s="547"/>
      <c r="L23" s="725">
        <f t="shared" ref="L23:L24" si="28">M23+N23+P23+O23</f>
        <v>172</v>
      </c>
      <c r="M23" s="692">
        <v>66</v>
      </c>
      <c r="N23" s="692">
        <v>18</v>
      </c>
      <c r="O23" s="692">
        <v>88</v>
      </c>
      <c r="P23" s="695"/>
      <c r="Q23" s="792">
        <v>40</v>
      </c>
      <c r="R23" s="547"/>
      <c r="S23" s="549"/>
      <c r="T23" s="547">
        <v>132</v>
      </c>
      <c r="U23" s="549">
        <v>6</v>
      </c>
      <c r="V23" s="793">
        <v>2</v>
      </c>
      <c r="W23" s="794"/>
      <c r="X23" s="547"/>
      <c r="Y23" s="793"/>
      <c r="Z23" s="794"/>
      <c r="AA23" s="816"/>
      <c r="AB23" s="692"/>
      <c r="AC23" s="692"/>
      <c r="AD23" s="806"/>
      <c r="AE23" s="803"/>
      <c r="AF23" s="817"/>
      <c r="AG23" s="817"/>
      <c r="AH23" s="817"/>
      <c r="AI23" s="817"/>
      <c r="AJ23" s="804"/>
      <c r="AK23" s="805"/>
      <c r="AL23" s="806"/>
      <c r="AM23" s="805"/>
      <c r="AN23" s="817"/>
      <c r="AO23" s="817"/>
      <c r="AP23" s="817"/>
      <c r="AQ23" s="817"/>
      <c r="AR23" s="817"/>
      <c r="AS23" s="817"/>
      <c r="AT23" s="818"/>
    </row>
    <row r="24" spans="1:46" ht="12.75" thickBot="1" x14ac:dyDescent="0.25">
      <c r="A24" s="735" t="s">
        <v>351</v>
      </c>
      <c r="B24" s="736" t="s">
        <v>352</v>
      </c>
      <c r="C24" s="708">
        <f t="shared" ref="C24:M24" si="29">C25</f>
        <v>0</v>
      </c>
      <c r="D24" s="526">
        <f t="shared" si="29"/>
        <v>2</v>
      </c>
      <c r="E24" s="529">
        <f t="shared" si="29"/>
        <v>0</v>
      </c>
      <c r="F24" s="526">
        <f t="shared" si="29"/>
        <v>0</v>
      </c>
      <c r="G24" s="531">
        <f t="shared" si="22"/>
        <v>32</v>
      </c>
      <c r="H24" s="526">
        <f t="shared" si="29"/>
        <v>0</v>
      </c>
      <c r="I24" s="531">
        <f t="shared" si="29"/>
        <v>0</v>
      </c>
      <c r="J24" s="531">
        <f t="shared" si="29"/>
        <v>32</v>
      </c>
      <c r="K24" s="526">
        <f t="shared" si="29"/>
        <v>0</v>
      </c>
      <c r="L24" s="702">
        <f t="shared" si="28"/>
        <v>32</v>
      </c>
      <c r="M24" s="567">
        <f t="shared" si="29"/>
        <v>0</v>
      </c>
      <c r="N24" s="567">
        <f>N25</f>
        <v>32</v>
      </c>
      <c r="O24" s="737"/>
      <c r="P24" s="738"/>
      <c r="Q24" s="819"/>
      <c r="R24" s="820"/>
      <c r="S24" s="821"/>
      <c r="T24" s="526">
        <f>T25</f>
        <v>32</v>
      </c>
      <c r="U24" s="821"/>
      <c r="V24" s="822"/>
      <c r="W24" s="823"/>
      <c r="X24" s="824"/>
      <c r="Y24" s="825"/>
      <c r="Z24" s="823"/>
      <c r="AA24" s="826"/>
      <c r="AB24" s="827"/>
      <c r="AC24" s="827"/>
      <c r="AD24" s="828"/>
      <c r="AE24" s="706"/>
      <c r="AF24" s="567"/>
      <c r="AG24" s="567"/>
      <c r="AH24" s="567"/>
      <c r="AI24" s="567"/>
      <c r="AJ24" s="698"/>
      <c r="AK24" s="822"/>
      <c r="AL24" s="828"/>
      <c r="AM24" s="822"/>
      <c r="AN24" s="567"/>
      <c r="AO24" s="567"/>
      <c r="AP24" s="567"/>
      <c r="AQ24" s="567"/>
      <c r="AR24" s="567"/>
      <c r="AS24" s="567"/>
      <c r="AT24" s="829"/>
    </row>
    <row r="25" spans="1:46" ht="12.75" thickBot="1" x14ac:dyDescent="0.25">
      <c r="A25" s="726" t="s">
        <v>387</v>
      </c>
      <c r="B25" s="727" t="s">
        <v>352</v>
      </c>
      <c r="C25" s="728"/>
      <c r="D25" s="642">
        <v>2</v>
      </c>
      <c r="E25" s="728"/>
      <c r="F25" s="729"/>
      <c r="G25" s="830">
        <f t="shared" si="22"/>
        <v>32</v>
      </c>
      <c r="H25" s="729"/>
      <c r="I25" s="730"/>
      <c r="J25" s="541">
        <f t="shared" ref="J25" si="30">K25+L25</f>
        <v>32</v>
      </c>
      <c r="K25" s="731"/>
      <c r="L25" s="721">
        <f>M25+N25+P25+O25</f>
        <v>32</v>
      </c>
      <c r="M25" s="732"/>
      <c r="N25" s="733">
        <v>32</v>
      </c>
      <c r="O25" s="732"/>
      <c r="P25" s="734"/>
      <c r="Q25" s="831"/>
      <c r="R25" s="729"/>
      <c r="S25" s="728"/>
      <c r="T25" s="729">
        <v>32</v>
      </c>
      <c r="U25" s="728"/>
      <c r="V25" s="832"/>
      <c r="W25" s="833"/>
      <c r="X25" s="729"/>
      <c r="Y25" s="832"/>
      <c r="Z25" s="833"/>
      <c r="AA25" s="834"/>
      <c r="AB25" s="733"/>
      <c r="AC25" s="733"/>
      <c r="AD25" s="835"/>
      <c r="AE25" s="836"/>
      <c r="AF25" s="837"/>
      <c r="AG25" s="837"/>
      <c r="AH25" s="837"/>
      <c r="AI25" s="837"/>
      <c r="AJ25" s="838"/>
      <c r="AK25" s="839"/>
      <c r="AL25" s="840"/>
      <c r="AM25" s="839"/>
      <c r="AN25" s="841"/>
      <c r="AO25" s="841"/>
      <c r="AP25" s="841"/>
      <c r="AQ25" s="841"/>
      <c r="AR25" s="841"/>
      <c r="AS25" s="841"/>
      <c r="AT25" s="842"/>
    </row>
    <row r="26" spans="1:46" ht="36.75" thickBot="1" x14ac:dyDescent="0.25">
      <c r="A26" s="528" t="s">
        <v>80</v>
      </c>
      <c r="B26" s="713" t="s">
        <v>328</v>
      </c>
      <c r="C26" s="529">
        <v>0</v>
      </c>
      <c r="D26" s="526">
        <v>8</v>
      </c>
      <c r="E26" s="708"/>
      <c r="F26" s="526"/>
      <c r="G26" s="531">
        <f t="shared" si="22"/>
        <v>468</v>
      </c>
      <c r="H26" s="526"/>
      <c r="I26" s="531"/>
      <c r="J26" s="531">
        <f>SUM(J27:J31)</f>
        <v>468</v>
      </c>
      <c r="K26" s="706">
        <f t="shared" ref="K26:AR26" si="31">SUM(K27:K31)</f>
        <v>64</v>
      </c>
      <c r="L26" s="567">
        <f t="shared" si="31"/>
        <v>404</v>
      </c>
      <c r="M26" s="567">
        <f t="shared" si="31"/>
        <v>56</v>
      </c>
      <c r="N26" s="567">
        <f>SUM(N27:N31)</f>
        <v>348</v>
      </c>
      <c r="O26" s="567">
        <f>SUM(O27:O31)</f>
        <v>0</v>
      </c>
      <c r="P26" s="698">
        <f>SUM(P27:P31)</f>
        <v>0</v>
      </c>
      <c r="Q26" s="530"/>
      <c r="R26" s="526"/>
      <c r="S26" s="529"/>
      <c r="T26" s="526"/>
      <c r="U26" s="529"/>
      <c r="V26" s="822"/>
      <c r="W26" s="828">
        <f t="shared" si="31"/>
        <v>92</v>
      </c>
      <c r="X26" s="526">
        <f t="shared" si="31"/>
        <v>12</v>
      </c>
      <c r="Y26" s="822"/>
      <c r="Z26" s="531">
        <f t="shared" si="31"/>
        <v>0</v>
      </c>
      <c r="AA26" s="531">
        <f t="shared" si="31"/>
        <v>104</v>
      </c>
      <c r="AB26" s="530">
        <f t="shared" si="31"/>
        <v>22</v>
      </c>
      <c r="AC26" s="526"/>
      <c r="AD26" s="526"/>
      <c r="AE26" s="531">
        <f t="shared" si="31"/>
        <v>100</v>
      </c>
      <c r="AF26" s="526">
        <f t="shared" si="31"/>
        <v>6</v>
      </c>
      <c r="AG26" s="526">
        <f t="shared" si="31"/>
        <v>0</v>
      </c>
      <c r="AH26" s="526">
        <f t="shared" si="31"/>
        <v>0</v>
      </c>
      <c r="AI26" s="526">
        <f t="shared" si="31"/>
        <v>56</v>
      </c>
      <c r="AJ26" s="526">
        <f t="shared" si="31"/>
        <v>4</v>
      </c>
      <c r="AK26" s="531"/>
      <c r="AL26" s="526"/>
      <c r="AM26" s="531">
        <f t="shared" si="31"/>
        <v>24</v>
      </c>
      <c r="AN26" s="526">
        <f t="shared" si="31"/>
        <v>12</v>
      </c>
      <c r="AO26" s="526"/>
      <c r="AP26" s="526">
        <f t="shared" si="31"/>
        <v>0</v>
      </c>
      <c r="AQ26" s="531">
        <f t="shared" si="31"/>
        <v>28</v>
      </c>
      <c r="AR26" s="531">
        <f t="shared" si="31"/>
        <v>8</v>
      </c>
      <c r="AS26" s="531"/>
      <c r="AT26" s="531"/>
    </row>
    <row r="27" spans="1:46" ht="15" customHeight="1" thickBot="1" x14ac:dyDescent="0.25">
      <c r="A27" s="570" t="s">
        <v>83</v>
      </c>
      <c r="B27" s="685" t="s">
        <v>84</v>
      </c>
      <c r="C27" s="543"/>
      <c r="D27" s="570">
        <v>4</v>
      </c>
      <c r="E27" s="681"/>
      <c r="F27" s="566"/>
      <c r="G27" s="559">
        <f t="shared" si="22"/>
        <v>36</v>
      </c>
      <c r="H27" s="543"/>
      <c r="I27" s="573"/>
      <c r="J27" s="574">
        <f>SUM(K27:L27)</f>
        <v>36</v>
      </c>
      <c r="K27" s="570">
        <v>0</v>
      </c>
      <c r="L27" s="543">
        <v>36</v>
      </c>
      <c r="M27" s="573">
        <v>18</v>
      </c>
      <c r="N27" s="570">
        <v>18</v>
      </c>
      <c r="O27" s="543"/>
      <c r="P27" s="573"/>
      <c r="Q27" s="574"/>
      <c r="R27" s="570"/>
      <c r="S27" s="573"/>
      <c r="T27" s="570"/>
      <c r="U27" s="573"/>
      <c r="V27" s="570"/>
      <c r="W27" s="570"/>
      <c r="X27" s="543"/>
      <c r="Y27" s="570"/>
      <c r="Z27" s="543"/>
      <c r="AA27" s="543">
        <v>36</v>
      </c>
      <c r="AB27" s="573"/>
      <c r="AC27" s="570"/>
      <c r="AD27" s="570"/>
      <c r="AE27" s="543"/>
      <c r="AF27" s="570"/>
      <c r="AG27" s="570"/>
      <c r="AH27" s="570"/>
      <c r="AI27" s="570"/>
      <c r="AJ27" s="574"/>
      <c r="AK27" s="570"/>
      <c r="AL27" s="543"/>
      <c r="AM27" s="543"/>
      <c r="AN27" s="543"/>
      <c r="AO27" s="543"/>
      <c r="AP27" s="543"/>
      <c r="AQ27" s="543"/>
      <c r="AR27" s="543"/>
      <c r="AS27" s="543"/>
      <c r="AT27" s="543"/>
    </row>
    <row r="28" spans="1:46" ht="14.25" customHeight="1" x14ac:dyDescent="0.2">
      <c r="A28" s="575" t="s">
        <v>179</v>
      </c>
      <c r="B28" s="686" t="s">
        <v>53</v>
      </c>
      <c r="C28" s="546"/>
      <c r="D28" s="575">
        <v>3</v>
      </c>
      <c r="E28" s="546"/>
      <c r="F28" s="570"/>
      <c r="G28" s="808">
        <f t="shared" si="22"/>
        <v>36</v>
      </c>
      <c r="H28" s="575"/>
      <c r="I28" s="577"/>
      <c r="J28" s="574">
        <f>SUM(K28:L28)</f>
        <v>36</v>
      </c>
      <c r="K28" s="575">
        <v>0</v>
      </c>
      <c r="L28" s="543">
        <v>36</v>
      </c>
      <c r="M28" s="577">
        <v>18</v>
      </c>
      <c r="N28" s="575">
        <v>18</v>
      </c>
      <c r="O28" s="546"/>
      <c r="P28" s="577"/>
      <c r="Q28" s="587"/>
      <c r="R28" s="575"/>
      <c r="S28" s="577"/>
      <c r="T28" s="575"/>
      <c r="U28" s="577"/>
      <c r="V28" s="575"/>
      <c r="W28" s="575">
        <v>36</v>
      </c>
      <c r="X28" s="546"/>
      <c r="Y28" s="575"/>
      <c r="Z28" s="546"/>
      <c r="AA28" s="546"/>
      <c r="AB28" s="577"/>
      <c r="AC28" s="575"/>
      <c r="AD28" s="575"/>
      <c r="AE28" s="546"/>
      <c r="AF28" s="575"/>
      <c r="AG28" s="575"/>
      <c r="AH28" s="575"/>
      <c r="AI28" s="575"/>
      <c r="AJ28" s="587"/>
      <c r="AK28" s="575"/>
      <c r="AL28" s="546"/>
      <c r="AM28" s="546"/>
      <c r="AN28" s="546"/>
      <c r="AO28" s="546"/>
      <c r="AP28" s="546"/>
      <c r="AQ28" s="546"/>
      <c r="AR28" s="546"/>
      <c r="AS28" s="546"/>
      <c r="AT28" s="546"/>
    </row>
    <row r="29" spans="1:46" ht="22.5" customHeight="1" x14ac:dyDescent="0.2">
      <c r="A29" s="575" t="s">
        <v>180</v>
      </c>
      <c r="B29" s="686" t="s">
        <v>22</v>
      </c>
      <c r="C29" s="546"/>
      <c r="D29" s="578">
        <v>4.5999999999999996</v>
      </c>
      <c r="E29" s="546"/>
      <c r="F29" s="573"/>
      <c r="G29" s="786">
        <f t="shared" si="22"/>
        <v>152</v>
      </c>
      <c r="H29" s="575"/>
      <c r="I29" s="577"/>
      <c r="J29" s="574">
        <f>SUM(K29:L29)</f>
        <v>152</v>
      </c>
      <c r="K29" s="575">
        <v>16</v>
      </c>
      <c r="L29" s="543">
        <v>136</v>
      </c>
      <c r="M29" s="577"/>
      <c r="N29" s="575">
        <v>136</v>
      </c>
      <c r="O29" s="546"/>
      <c r="P29" s="577"/>
      <c r="Q29" s="587"/>
      <c r="R29" s="575"/>
      <c r="S29" s="577"/>
      <c r="T29" s="575"/>
      <c r="U29" s="577"/>
      <c r="V29" s="575"/>
      <c r="W29" s="575">
        <v>32</v>
      </c>
      <c r="X29" s="546">
        <v>4</v>
      </c>
      <c r="Y29" s="575"/>
      <c r="Z29" s="546"/>
      <c r="AA29" s="546">
        <v>32</v>
      </c>
      <c r="AB29" s="577">
        <v>8</v>
      </c>
      <c r="AC29" s="575"/>
      <c r="AD29" s="575"/>
      <c r="AE29" s="546">
        <v>32</v>
      </c>
      <c r="AF29" s="575">
        <v>0</v>
      </c>
      <c r="AG29" s="575"/>
      <c r="AH29" s="575"/>
      <c r="AI29" s="575">
        <v>40</v>
      </c>
      <c r="AJ29" s="587">
        <v>4</v>
      </c>
      <c r="AK29" s="575"/>
      <c r="AL29" s="542"/>
      <c r="AM29" s="542"/>
      <c r="AN29" s="542"/>
      <c r="AO29" s="542"/>
      <c r="AP29" s="542"/>
      <c r="AQ29" s="542"/>
      <c r="AR29" s="542"/>
      <c r="AS29" s="542"/>
      <c r="AT29" s="546"/>
    </row>
    <row r="30" spans="1:46" ht="25.5" customHeight="1" x14ac:dyDescent="0.2">
      <c r="A30" s="579" t="s">
        <v>181</v>
      </c>
      <c r="B30" s="686" t="s">
        <v>147</v>
      </c>
      <c r="C30" s="550"/>
      <c r="D30" s="580" t="s">
        <v>205</v>
      </c>
      <c r="E30" s="581"/>
      <c r="F30" s="582"/>
      <c r="G30" s="544">
        <f t="shared" si="22"/>
        <v>208</v>
      </c>
      <c r="H30" s="554"/>
      <c r="I30" s="582"/>
      <c r="J30" s="574">
        <f>SUM(K30:L30)</f>
        <v>208</v>
      </c>
      <c r="K30" s="579">
        <v>48</v>
      </c>
      <c r="L30" s="543">
        <v>160</v>
      </c>
      <c r="M30" s="582"/>
      <c r="N30" s="579">
        <v>160</v>
      </c>
      <c r="O30" s="550"/>
      <c r="P30" s="582"/>
      <c r="Q30" s="587"/>
      <c r="R30" s="575"/>
      <c r="S30" s="577"/>
      <c r="T30" s="575"/>
      <c r="U30" s="582"/>
      <c r="V30" s="579"/>
      <c r="W30" s="579">
        <v>24</v>
      </c>
      <c r="X30" s="550">
        <v>8</v>
      </c>
      <c r="Y30" s="579"/>
      <c r="Z30" s="550"/>
      <c r="AA30" s="550">
        <v>36</v>
      </c>
      <c r="AB30" s="582">
        <v>14</v>
      </c>
      <c r="AC30" s="579"/>
      <c r="AD30" s="579"/>
      <c r="AE30" s="550">
        <v>32</v>
      </c>
      <c r="AF30" s="579">
        <v>6</v>
      </c>
      <c r="AG30" s="579"/>
      <c r="AH30" s="579"/>
      <c r="AI30" s="579">
        <v>16</v>
      </c>
      <c r="AJ30" s="664">
        <v>0</v>
      </c>
      <c r="AK30" s="579"/>
      <c r="AL30" s="548"/>
      <c r="AM30" s="548">
        <v>24</v>
      </c>
      <c r="AN30" s="548">
        <v>12</v>
      </c>
      <c r="AO30" s="548"/>
      <c r="AP30" s="548"/>
      <c r="AQ30" s="548">
        <v>28</v>
      </c>
      <c r="AR30" s="548">
        <v>8</v>
      </c>
      <c r="AS30" s="548"/>
      <c r="AT30" s="550"/>
    </row>
    <row r="31" spans="1:46" ht="12.75" thickBot="1" x14ac:dyDescent="0.25">
      <c r="A31" s="584" t="s">
        <v>182</v>
      </c>
      <c r="B31" s="583" t="s">
        <v>355</v>
      </c>
      <c r="C31" s="584"/>
      <c r="D31" s="584">
        <v>5</v>
      </c>
      <c r="E31" s="585"/>
      <c r="F31" s="687"/>
      <c r="G31" s="843">
        <f t="shared" si="22"/>
        <v>36</v>
      </c>
      <c r="H31" s="584"/>
      <c r="I31" s="687"/>
      <c r="J31" s="589">
        <f>SUM(K31:L31)</f>
        <v>36</v>
      </c>
      <c r="K31" s="584">
        <v>0</v>
      </c>
      <c r="L31" s="579">
        <v>36</v>
      </c>
      <c r="M31" s="687">
        <v>20</v>
      </c>
      <c r="N31" s="584">
        <v>16</v>
      </c>
      <c r="O31" s="563"/>
      <c r="P31" s="687"/>
      <c r="Q31" s="664"/>
      <c r="R31" s="579"/>
      <c r="S31" s="687"/>
      <c r="T31" s="584"/>
      <c r="U31" s="687"/>
      <c r="V31" s="584"/>
      <c r="W31" s="584"/>
      <c r="X31" s="563"/>
      <c r="Y31" s="584"/>
      <c r="Z31" s="563"/>
      <c r="AA31" s="563"/>
      <c r="AB31" s="687"/>
      <c r="AC31" s="584"/>
      <c r="AD31" s="584"/>
      <c r="AE31" s="563">
        <v>36</v>
      </c>
      <c r="AF31" s="584"/>
      <c r="AG31" s="584"/>
      <c r="AH31" s="584"/>
      <c r="AI31" s="584"/>
      <c r="AJ31" s="844"/>
      <c r="AK31" s="584"/>
      <c r="AL31" s="845"/>
      <c r="AM31" s="845"/>
      <c r="AN31" s="845"/>
      <c r="AO31" s="845"/>
      <c r="AP31" s="845"/>
      <c r="AQ31" s="845"/>
      <c r="AR31" s="845"/>
      <c r="AS31" s="845"/>
      <c r="AT31" s="563"/>
    </row>
    <row r="32" spans="1:46" ht="25.5" customHeight="1" thickBot="1" x14ac:dyDescent="0.25">
      <c r="A32" s="749" t="s">
        <v>24</v>
      </c>
      <c r="B32" s="739" t="s">
        <v>329</v>
      </c>
      <c r="C32" s="526">
        <v>2</v>
      </c>
      <c r="D32" s="526">
        <v>1</v>
      </c>
      <c r="E32" s="531"/>
      <c r="F32" s="529">
        <v>24</v>
      </c>
      <c r="G32" s="530">
        <f t="shared" si="22"/>
        <v>172</v>
      </c>
      <c r="H32" s="526"/>
      <c r="I32" s="529"/>
      <c r="J32" s="526">
        <f>SUM(J33:J35)</f>
        <v>148</v>
      </c>
      <c r="K32" s="526">
        <f>SUM(K33:K35)</f>
        <v>20</v>
      </c>
      <c r="L32" s="526">
        <f>SUM(L33:L35)</f>
        <v>128</v>
      </c>
      <c r="M32" s="526">
        <f>SUM(M33:M35)</f>
        <v>76</v>
      </c>
      <c r="N32" s="526">
        <f>SUM(N33:N35)</f>
        <v>52</v>
      </c>
      <c r="O32" s="526"/>
      <c r="P32" s="530"/>
      <c r="Q32" s="530"/>
      <c r="R32" s="526"/>
      <c r="S32" s="529"/>
      <c r="T32" s="526"/>
      <c r="U32" s="529"/>
      <c r="V32" s="526"/>
      <c r="W32" s="526">
        <f>SUM(W33:W35)</f>
        <v>92</v>
      </c>
      <c r="X32" s="531">
        <f>SUM(X33:X35)</f>
        <v>20</v>
      </c>
      <c r="Y32" s="526">
        <f>SUM(Y33:Y35)</f>
        <v>12</v>
      </c>
      <c r="Z32" s="526">
        <f>SUM(Z33:Z35)</f>
        <v>12</v>
      </c>
      <c r="AA32" s="531"/>
      <c r="AB32" s="530"/>
      <c r="AC32" s="526"/>
      <c r="AD32" s="526"/>
      <c r="AE32" s="531">
        <f>SUM(AE33:AE35)</f>
        <v>36</v>
      </c>
      <c r="AF32" s="526"/>
      <c r="AG32" s="526"/>
      <c r="AH32" s="526"/>
      <c r="AI32" s="526"/>
      <c r="AJ32" s="530"/>
      <c r="AK32" s="526"/>
      <c r="AL32" s="526"/>
      <c r="AM32" s="531"/>
      <c r="AN32" s="526"/>
      <c r="AO32" s="531"/>
      <c r="AP32" s="531"/>
      <c r="AQ32" s="526"/>
      <c r="AR32" s="526"/>
      <c r="AS32" s="526"/>
      <c r="AT32" s="526"/>
    </row>
    <row r="33" spans="1:46" ht="52.5" customHeight="1" x14ac:dyDescent="0.2">
      <c r="A33" s="570" t="s">
        <v>94</v>
      </c>
      <c r="B33" s="571" t="s">
        <v>33</v>
      </c>
      <c r="C33" s="570">
        <v>3</v>
      </c>
      <c r="D33" s="586"/>
      <c r="E33" s="543"/>
      <c r="F33" s="543">
        <v>12</v>
      </c>
      <c r="G33" s="538">
        <f>J33+F33</f>
        <v>68</v>
      </c>
      <c r="H33" s="570"/>
      <c r="I33" s="573"/>
      <c r="J33" s="574">
        <f>SUM(K33:L33)</f>
        <v>56</v>
      </c>
      <c r="K33" s="570">
        <v>10</v>
      </c>
      <c r="L33" s="533">
        <v>46</v>
      </c>
      <c r="M33" s="573">
        <v>22</v>
      </c>
      <c r="N33" s="570">
        <v>24</v>
      </c>
      <c r="O33" s="543"/>
      <c r="P33" s="573"/>
      <c r="Q33" s="608"/>
      <c r="R33" s="533"/>
      <c r="S33" s="781"/>
      <c r="T33" s="543"/>
      <c r="U33" s="573"/>
      <c r="V33" s="533"/>
      <c r="W33" s="543">
        <v>46</v>
      </c>
      <c r="X33" s="781">
        <v>10</v>
      </c>
      <c r="Y33" s="570">
        <v>6</v>
      </c>
      <c r="Z33" s="543">
        <v>6</v>
      </c>
      <c r="AA33" s="543"/>
      <c r="AB33" s="573"/>
      <c r="AC33" s="570"/>
      <c r="AD33" s="533"/>
      <c r="AE33" s="781"/>
      <c r="AF33" s="533"/>
      <c r="AG33" s="574"/>
      <c r="AH33" s="574"/>
      <c r="AI33" s="815"/>
      <c r="AJ33" s="573"/>
      <c r="AK33" s="570"/>
      <c r="AL33" s="543"/>
      <c r="AM33" s="543"/>
      <c r="AN33" s="543"/>
      <c r="AO33" s="543"/>
      <c r="AP33" s="846"/>
      <c r="AQ33" s="543"/>
      <c r="AR33" s="781"/>
      <c r="AS33" s="781"/>
      <c r="AT33" s="781"/>
    </row>
    <row r="34" spans="1:46" ht="43.5" customHeight="1" x14ac:dyDescent="0.2">
      <c r="A34" s="705" t="s">
        <v>120</v>
      </c>
      <c r="B34" s="576" t="s">
        <v>164</v>
      </c>
      <c r="C34" s="575">
        <v>3</v>
      </c>
      <c r="D34" s="669"/>
      <c r="E34" s="546"/>
      <c r="F34" s="546">
        <v>12</v>
      </c>
      <c r="G34" s="786">
        <f>J34+F34</f>
        <v>68</v>
      </c>
      <c r="H34" s="575"/>
      <c r="I34" s="577"/>
      <c r="J34" s="587">
        <f>SUM(K34:L34)</f>
        <v>56</v>
      </c>
      <c r="K34" s="575">
        <v>10</v>
      </c>
      <c r="L34" s="575">
        <v>46</v>
      </c>
      <c r="M34" s="546">
        <v>22</v>
      </c>
      <c r="N34" s="575">
        <v>24</v>
      </c>
      <c r="O34" s="575"/>
      <c r="P34" s="577"/>
      <c r="Q34" s="587"/>
      <c r="R34" s="575"/>
      <c r="S34" s="546"/>
      <c r="T34" s="546"/>
      <c r="U34" s="577"/>
      <c r="V34" s="575"/>
      <c r="W34" s="546">
        <v>46</v>
      </c>
      <c r="X34" s="546">
        <v>10</v>
      </c>
      <c r="Y34" s="575">
        <v>6</v>
      </c>
      <c r="Z34" s="546">
        <v>6</v>
      </c>
      <c r="AA34" s="546"/>
      <c r="AB34" s="577"/>
      <c r="AC34" s="575"/>
      <c r="AD34" s="575"/>
      <c r="AE34" s="546"/>
      <c r="AF34" s="575"/>
      <c r="AG34" s="587"/>
      <c r="AH34" s="587"/>
      <c r="AI34" s="705"/>
      <c r="AJ34" s="577"/>
      <c r="AK34" s="575"/>
      <c r="AL34" s="546"/>
      <c r="AM34" s="546"/>
      <c r="AN34" s="575"/>
      <c r="AO34" s="575"/>
      <c r="AP34" s="546"/>
      <c r="AQ34" s="546"/>
      <c r="AR34" s="668"/>
      <c r="AS34" s="705"/>
      <c r="AT34" s="550"/>
    </row>
    <row r="35" spans="1:46" ht="43.5" customHeight="1" thickBot="1" x14ac:dyDescent="0.25">
      <c r="A35" s="566" t="s">
        <v>165</v>
      </c>
      <c r="B35" s="703" t="s">
        <v>95</v>
      </c>
      <c r="C35" s="566"/>
      <c r="D35" s="566">
        <v>5</v>
      </c>
      <c r="E35" s="565"/>
      <c r="F35" s="614"/>
      <c r="G35" s="843">
        <f>J35+F35</f>
        <v>36</v>
      </c>
      <c r="H35" s="566"/>
      <c r="I35" s="614"/>
      <c r="J35" s="590">
        <v>36</v>
      </c>
      <c r="K35" s="590">
        <v>0</v>
      </c>
      <c r="L35" s="590">
        <v>36</v>
      </c>
      <c r="M35" s="704">
        <v>32</v>
      </c>
      <c r="N35" s="565">
        <v>4</v>
      </c>
      <c r="O35" s="566"/>
      <c r="P35" s="614"/>
      <c r="Q35" s="590"/>
      <c r="R35" s="566"/>
      <c r="S35" s="565"/>
      <c r="T35" s="565"/>
      <c r="U35" s="614"/>
      <c r="V35" s="566"/>
      <c r="W35" s="565"/>
      <c r="X35" s="565"/>
      <c r="Y35" s="566"/>
      <c r="Z35" s="565"/>
      <c r="AA35" s="565"/>
      <c r="AB35" s="614"/>
      <c r="AC35" s="566"/>
      <c r="AD35" s="566"/>
      <c r="AE35" s="565">
        <v>36</v>
      </c>
      <c r="AF35" s="566"/>
      <c r="AG35" s="590"/>
      <c r="AH35" s="590"/>
      <c r="AI35" s="842"/>
      <c r="AJ35" s="566"/>
      <c r="AK35" s="847"/>
      <c r="AL35" s="842"/>
      <c r="AM35" s="565"/>
      <c r="AN35" s="566"/>
      <c r="AO35" s="566"/>
      <c r="AP35" s="565"/>
      <c r="AQ35" s="565"/>
      <c r="AR35" s="565"/>
      <c r="AS35" s="565"/>
      <c r="AT35" s="584"/>
    </row>
    <row r="36" spans="1:46" ht="16.5" customHeight="1" thickBot="1" x14ac:dyDescent="0.25">
      <c r="A36" s="749" t="s">
        <v>259</v>
      </c>
      <c r="B36" s="657" t="s">
        <v>330</v>
      </c>
      <c r="C36" s="749">
        <f>C37+C48</f>
        <v>16</v>
      </c>
      <c r="D36" s="749">
        <f>D37+D48</f>
        <v>19</v>
      </c>
      <c r="E36" s="551">
        <f>E37+E48</f>
        <v>3</v>
      </c>
      <c r="F36" s="623">
        <f>F37+F48</f>
        <v>192</v>
      </c>
      <c r="G36" s="843">
        <f>J36+F36</f>
        <v>2600</v>
      </c>
      <c r="H36" s="749">
        <f>I36+J36</f>
        <v>3272</v>
      </c>
      <c r="I36" s="623">
        <f>I48</f>
        <v>864</v>
      </c>
      <c r="J36" s="569">
        <f t="shared" ref="J36:P36" si="32">J37+J48</f>
        <v>2408</v>
      </c>
      <c r="K36" s="569">
        <f t="shared" si="32"/>
        <v>274</v>
      </c>
      <c r="L36" s="569">
        <f t="shared" si="32"/>
        <v>2134</v>
      </c>
      <c r="M36" s="569">
        <f t="shared" si="32"/>
        <v>1130</v>
      </c>
      <c r="N36" s="749">
        <f t="shared" si="32"/>
        <v>472</v>
      </c>
      <c r="O36" s="623">
        <f t="shared" si="32"/>
        <v>356</v>
      </c>
      <c r="P36" s="528">
        <f t="shared" si="32"/>
        <v>86</v>
      </c>
      <c r="Q36" s="569"/>
      <c r="R36" s="748"/>
      <c r="S36" s="610"/>
      <c r="T36" s="610"/>
      <c r="U36" s="848"/>
      <c r="V36" s="749"/>
      <c r="W36" s="551">
        <f t="shared" ref="W36:AT36" si="33">W37+W48</f>
        <v>348</v>
      </c>
      <c r="X36" s="551">
        <f t="shared" si="33"/>
        <v>24</v>
      </c>
      <c r="Y36" s="749">
        <f t="shared" si="33"/>
        <v>0</v>
      </c>
      <c r="Z36" s="551">
        <f t="shared" si="33"/>
        <v>0</v>
      </c>
      <c r="AA36" s="551">
        <f t="shared" si="33"/>
        <v>654</v>
      </c>
      <c r="AB36" s="569">
        <f t="shared" si="33"/>
        <v>72</v>
      </c>
      <c r="AC36" s="749">
        <f t="shared" si="33"/>
        <v>30</v>
      </c>
      <c r="AD36" s="749">
        <f t="shared" si="33"/>
        <v>18</v>
      </c>
      <c r="AE36" s="551">
        <f t="shared" si="33"/>
        <v>404</v>
      </c>
      <c r="AF36" s="749">
        <f t="shared" si="33"/>
        <v>54</v>
      </c>
      <c r="AG36" s="749">
        <f t="shared" si="33"/>
        <v>6</v>
      </c>
      <c r="AH36" s="749">
        <f t="shared" si="33"/>
        <v>6</v>
      </c>
      <c r="AI36" s="749">
        <f t="shared" si="33"/>
        <v>720</v>
      </c>
      <c r="AJ36" s="749">
        <f t="shared" si="33"/>
        <v>36</v>
      </c>
      <c r="AK36" s="551">
        <f t="shared" si="33"/>
        <v>12</v>
      </c>
      <c r="AL36" s="749">
        <f t="shared" si="33"/>
        <v>36</v>
      </c>
      <c r="AM36" s="551">
        <f t="shared" si="33"/>
        <v>492</v>
      </c>
      <c r="AN36" s="749">
        <f t="shared" si="33"/>
        <v>48</v>
      </c>
      <c r="AO36" s="749">
        <f t="shared" si="33"/>
        <v>12</v>
      </c>
      <c r="AP36" s="551">
        <f t="shared" si="33"/>
        <v>24</v>
      </c>
      <c r="AQ36" s="551">
        <f t="shared" si="33"/>
        <v>380</v>
      </c>
      <c r="AR36" s="551">
        <f t="shared" si="33"/>
        <v>40</v>
      </c>
      <c r="AS36" s="551">
        <f t="shared" si="33"/>
        <v>12</v>
      </c>
      <c r="AT36" s="551">
        <f t="shared" si="33"/>
        <v>36</v>
      </c>
    </row>
    <row r="37" spans="1:46" ht="24.75" thickBot="1" x14ac:dyDescent="0.25">
      <c r="A37" s="528" t="s">
        <v>327</v>
      </c>
      <c r="B37" s="739" t="s">
        <v>172</v>
      </c>
      <c r="C37" s="528">
        <v>3</v>
      </c>
      <c r="D37" s="528">
        <v>7</v>
      </c>
      <c r="E37" s="615">
        <v>1</v>
      </c>
      <c r="F37" s="667">
        <v>36</v>
      </c>
      <c r="G37" s="530">
        <f>J37+F37</f>
        <v>688</v>
      </c>
      <c r="H37" s="591"/>
      <c r="I37" s="592"/>
      <c r="J37" s="528">
        <f>SUM(J38:J47)</f>
        <v>652</v>
      </c>
      <c r="K37" s="528">
        <f t="shared" ref="K37:AT37" si="34">SUM(K38:K47)</f>
        <v>54</v>
      </c>
      <c r="L37" s="528">
        <f t="shared" si="34"/>
        <v>598</v>
      </c>
      <c r="M37" s="528">
        <f t="shared" si="34"/>
        <v>306</v>
      </c>
      <c r="N37" s="528">
        <f t="shared" si="34"/>
        <v>94</v>
      </c>
      <c r="O37" s="528">
        <f t="shared" si="34"/>
        <v>178</v>
      </c>
      <c r="P37" s="688">
        <f t="shared" si="34"/>
        <v>20</v>
      </c>
      <c r="Q37" s="688"/>
      <c r="R37" s="528"/>
      <c r="S37" s="615"/>
      <c r="T37" s="528"/>
      <c r="U37" s="616"/>
      <c r="V37" s="528"/>
      <c r="W37" s="528">
        <f t="shared" si="34"/>
        <v>36</v>
      </c>
      <c r="X37" s="615">
        <f t="shared" si="34"/>
        <v>0</v>
      </c>
      <c r="Y37" s="528"/>
      <c r="Z37" s="528">
        <f t="shared" si="34"/>
        <v>0</v>
      </c>
      <c r="AA37" s="615">
        <f t="shared" si="34"/>
        <v>252</v>
      </c>
      <c r="AB37" s="688">
        <f t="shared" si="34"/>
        <v>34</v>
      </c>
      <c r="AC37" s="528">
        <f t="shared" si="34"/>
        <v>6</v>
      </c>
      <c r="AD37" s="528">
        <f t="shared" si="34"/>
        <v>6</v>
      </c>
      <c r="AE37" s="615">
        <f>SUM(AE38:AE47)</f>
        <v>68</v>
      </c>
      <c r="AF37" s="528">
        <f t="shared" si="34"/>
        <v>0</v>
      </c>
      <c r="AG37" s="528">
        <f t="shared" si="34"/>
        <v>0</v>
      </c>
      <c r="AH37" s="528">
        <f t="shared" si="34"/>
        <v>0</v>
      </c>
      <c r="AI37" s="528">
        <f t="shared" si="34"/>
        <v>36</v>
      </c>
      <c r="AJ37" s="528">
        <f t="shared" si="34"/>
        <v>0</v>
      </c>
      <c r="AK37" s="615"/>
      <c r="AL37" s="528">
        <f t="shared" si="34"/>
        <v>0</v>
      </c>
      <c r="AM37" s="615">
        <f t="shared" si="34"/>
        <v>60</v>
      </c>
      <c r="AN37" s="528">
        <f t="shared" si="34"/>
        <v>0</v>
      </c>
      <c r="AO37" s="528"/>
      <c r="AP37" s="528">
        <f t="shared" si="34"/>
        <v>0</v>
      </c>
      <c r="AQ37" s="615">
        <f t="shared" si="34"/>
        <v>146</v>
      </c>
      <c r="AR37" s="528">
        <f t="shared" si="34"/>
        <v>20</v>
      </c>
      <c r="AS37" s="528">
        <f t="shared" si="34"/>
        <v>12</v>
      </c>
      <c r="AT37" s="528">
        <f t="shared" si="34"/>
        <v>12</v>
      </c>
    </row>
    <row r="38" spans="1:46" x14ac:dyDescent="0.2">
      <c r="A38" s="570" t="s">
        <v>318</v>
      </c>
      <c r="B38" s="571" t="s">
        <v>294</v>
      </c>
      <c r="C38" s="570"/>
      <c r="D38" s="570">
        <v>4</v>
      </c>
      <c r="E38" s="572"/>
      <c r="F38" s="668"/>
      <c r="G38" s="538">
        <f t="shared" si="22"/>
        <v>104</v>
      </c>
      <c r="H38" s="586"/>
      <c r="I38" s="572"/>
      <c r="J38" s="573">
        <f t="shared" ref="J38:J47" si="35">K38+L38</f>
        <v>104</v>
      </c>
      <c r="K38" s="570">
        <v>14</v>
      </c>
      <c r="L38" s="533">
        <v>90</v>
      </c>
      <c r="M38" s="573"/>
      <c r="N38" s="570"/>
      <c r="O38" s="570">
        <v>90</v>
      </c>
      <c r="P38" s="574"/>
      <c r="Q38" s="849"/>
      <c r="R38" s="669"/>
      <c r="S38" s="850"/>
      <c r="T38" s="851"/>
      <c r="U38" s="660"/>
      <c r="V38" s="669"/>
      <c r="W38" s="543">
        <v>36</v>
      </c>
      <c r="X38" s="781"/>
      <c r="Y38" s="570"/>
      <c r="Z38" s="543"/>
      <c r="AA38" s="543">
        <v>54</v>
      </c>
      <c r="AB38" s="573">
        <v>14</v>
      </c>
      <c r="AC38" s="570"/>
      <c r="AD38" s="586"/>
      <c r="AE38" s="572"/>
      <c r="AF38" s="586"/>
      <c r="AG38" s="586"/>
      <c r="AH38" s="586"/>
      <c r="AI38" s="586"/>
      <c r="AJ38" s="586"/>
      <c r="AK38" s="681"/>
      <c r="AL38" s="852"/>
      <c r="AM38" s="853"/>
      <c r="AN38" s="853"/>
      <c r="AO38" s="853"/>
      <c r="AP38" s="853"/>
      <c r="AQ38" s="853"/>
      <c r="AR38" s="853"/>
      <c r="AS38" s="853"/>
      <c r="AT38" s="853"/>
    </row>
    <row r="39" spans="1:46" x14ac:dyDescent="0.2">
      <c r="A39" s="575" t="s">
        <v>319</v>
      </c>
      <c r="B39" s="576" t="s">
        <v>295</v>
      </c>
      <c r="C39" s="575">
        <v>4</v>
      </c>
      <c r="D39" s="575"/>
      <c r="E39" s="546"/>
      <c r="F39" s="668">
        <v>12</v>
      </c>
      <c r="G39" s="544">
        <f>J39+F39</f>
        <v>104</v>
      </c>
      <c r="H39" s="575"/>
      <c r="I39" s="546"/>
      <c r="J39" s="573">
        <f t="shared" si="35"/>
        <v>92</v>
      </c>
      <c r="K39" s="575">
        <v>12</v>
      </c>
      <c r="L39" s="570">
        <v>80</v>
      </c>
      <c r="M39" s="577">
        <v>40</v>
      </c>
      <c r="N39" s="575">
        <v>20</v>
      </c>
      <c r="O39" s="575">
        <v>20</v>
      </c>
      <c r="P39" s="587"/>
      <c r="Q39" s="587"/>
      <c r="R39" s="575"/>
      <c r="S39" s="546"/>
      <c r="T39" s="575"/>
      <c r="U39" s="577"/>
      <c r="V39" s="575"/>
      <c r="W39" s="546"/>
      <c r="X39" s="546"/>
      <c r="Y39" s="575"/>
      <c r="Z39" s="546"/>
      <c r="AA39" s="546">
        <v>80</v>
      </c>
      <c r="AB39" s="577">
        <v>12</v>
      </c>
      <c r="AC39" s="575">
        <v>6</v>
      </c>
      <c r="AD39" s="575">
        <v>6</v>
      </c>
      <c r="AE39" s="546"/>
      <c r="AF39" s="575"/>
      <c r="AG39" s="575"/>
      <c r="AH39" s="575"/>
      <c r="AI39" s="575"/>
      <c r="AJ39" s="575"/>
      <c r="AK39" s="577"/>
      <c r="AL39" s="705"/>
      <c r="AM39" s="550"/>
      <c r="AN39" s="550"/>
      <c r="AO39" s="550"/>
      <c r="AP39" s="550"/>
      <c r="AQ39" s="550"/>
      <c r="AR39" s="550"/>
      <c r="AS39" s="550"/>
      <c r="AT39" s="550"/>
    </row>
    <row r="40" spans="1:46" x14ac:dyDescent="0.2">
      <c r="A40" s="575" t="s">
        <v>320</v>
      </c>
      <c r="B40" s="576" t="s">
        <v>296</v>
      </c>
      <c r="C40" s="575"/>
      <c r="D40" s="575">
        <v>4</v>
      </c>
      <c r="E40" s="546"/>
      <c r="F40" s="668"/>
      <c r="G40" s="544">
        <f t="shared" si="22"/>
        <v>38</v>
      </c>
      <c r="H40" s="575"/>
      <c r="I40" s="546"/>
      <c r="J40" s="573">
        <f t="shared" si="35"/>
        <v>38</v>
      </c>
      <c r="K40" s="575">
        <v>0</v>
      </c>
      <c r="L40" s="570">
        <v>38</v>
      </c>
      <c r="M40" s="577">
        <v>20</v>
      </c>
      <c r="N40" s="575">
        <v>10</v>
      </c>
      <c r="O40" s="575">
        <v>8</v>
      </c>
      <c r="P40" s="587"/>
      <c r="Q40" s="587"/>
      <c r="R40" s="575"/>
      <c r="S40" s="546"/>
      <c r="T40" s="575"/>
      <c r="U40" s="577"/>
      <c r="V40" s="575"/>
      <c r="W40" s="546"/>
      <c r="X40" s="546"/>
      <c r="Y40" s="575"/>
      <c r="Z40" s="546"/>
      <c r="AA40" s="546">
        <v>38</v>
      </c>
      <c r="AB40" s="577"/>
      <c r="AC40" s="575"/>
      <c r="AD40" s="575"/>
      <c r="AE40" s="546"/>
      <c r="AF40" s="575"/>
      <c r="AG40" s="575"/>
      <c r="AH40" s="575"/>
      <c r="AI40" s="575"/>
      <c r="AJ40" s="575"/>
      <c r="AK40" s="577"/>
      <c r="AL40" s="705"/>
      <c r="AM40" s="550"/>
      <c r="AN40" s="550"/>
      <c r="AO40" s="550"/>
      <c r="AP40" s="550"/>
      <c r="AQ40" s="550"/>
      <c r="AR40" s="550"/>
      <c r="AS40" s="550"/>
      <c r="AT40" s="550"/>
    </row>
    <row r="41" spans="1:46" x14ac:dyDescent="0.2">
      <c r="A41" s="575" t="s">
        <v>321</v>
      </c>
      <c r="B41" s="576" t="s">
        <v>297</v>
      </c>
      <c r="C41" s="575"/>
      <c r="D41" s="575">
        <v>4</v>
      </c>
      <c r="E41" s="546"/>
      <c r="F41" s="668"/>
      <c r="G41" s="854">
        <f t="shared" si="22"/>
        <v>50</v>
      </c>
      <c r="H41" s="575"/>
      <c r="I41" s="546"/>
      <c r="J41" s="573">
        <f t="shared" si="35"/>
        <v>50</v>
      </c>
      <c r="K41" s="575">
        <v>8</v>
      </c>
      <c r="L41" s="570">
        <v>42</v>
      </c>
      <c r="M41" s="577">
        <v>20</v>
      </c>
      <c r="N41" s="575">
        <v>12</v>
      </c>
      <c r="O41" s="575">
        <v>10</v>
      </c>
      <c r="P41" s="587"/>
      <c r="Q41" s="587"/>
      <c r="R41" s="575"/>
      <c r="S41" s="546"/>
      <c r="T41" s="575"/>
      <c r="U41" s="577"/>
      <c r="V41" s="575"/>
      <c r="W41" s="546"/>
      <c r="X41" s="546"/>
      <c r="Y41" s="575"/>
      <c r="Z41" s="546"/>
      <c r="AA41" s="546">
        <v>42</v>
      </c>
      <c r="AB41" s="577">
        <v>8</v>
      </c>
      <c r="AC41" s="575"/>
      <c r="AD41" s="575"/>
      <c r="AE41" s="546"/>
      <c r="AF41" s="575"/>
      <c r="AG41" s="575"/>
      <c r="AH41" s="575"/>
      <c r="AI41" s="575"/>
      <c r="AJ41" s="575"/>
      <c r="AK41" s="577"/>
      <c r="AL41" s="705"/>
      <c r="AM41" s="550"/>
      <c r="AN41" s="550"/>
      <c r="AO41" s="550"/>
      <c r="AP41" s="550"/>
      <c r="AQ41" s="550"/>
      <c r="AR41" s="550"/>
      <c r="AS41" s="550"/>
      <c r="AT41" s="550"/>
    </row>
    <row r="42" spans="1:46" ht="24" x14ac:dyDescent="0.2">
      <c r="A42" s="575" t="s">
        <v>322</v>
      </c>
      <c r="B42" s="576" t="s">
        <v>356</v>
      </c>
      <c r="C42" s="575"/>
      <c r="D42" s="575">
        <v>4</v>
      </c>
      <c r="E42" s="546"/>
      <c r="F42" s="668"/>
      <c r="G42" s="544">
        <f t="shared" si="22"/>
        <v>38</v>
      </c>
      <c r="H42" s="575"/>
      <c r="I42" s="546"/>
      <c r="J42" s="573">
        <f t="shared" si="35"/>
        <v>38</v>
      </c>
      <c r="K42" s="575">
        <v>0</v>
      </c>
      <c r="L42" s="570">
        <v>38</v>
      </c>
      <c r="M42" s="577">
        <v>28</v>
      </c>
      <c r="N42" s="575">
        <v>6</v>
      </c>
      <c r="O42" s="575">
        <v>4</v>
      </c>
      <c r="P42" s="587"/>
      <c r="Q42" s="587"/>
      <c r="R42" s="575"/>
      <c r="S42" s="546"/>
      <c r="T42" s="575"/>
      <c r="U42" s="577"/>
      <c r="V42" s="575"/>
      <c r="W42" s="546"/>
      <c r="X42" s="546"/>
      <c r="Y42" s="575"/>
      <c r="Z42" s="546"/>
      <c r="AA42" s="546">
        <v>38</v>
      </c>
      <c r="AB42" s="577"/>
      <c r="AC42" s="575"/>
      <c r="AD42" s="575"/>
      <c r="AE42" s="546"/>
      <c r="AF42" s="575"/>
      <c r="AG42" s="575"/>
      <c r="AH42" s="575"/>
      <c r="AI42" s="575"/>
      <c r="AJ42" s="575"/>
      <c r="AK42" s="577"/>
      <c r="AL42" s="705"/>
      <c r="AM42" s="546"/>
      <c r="AN42" s="546"/>
      <c r="AO42" s="546"/>
      <c r="AP42" s="546"/>
      <c r="AQ42" s="546"/>
      <c r="AR42" s="546"/>
      <c r="AS42" s="546"/>
      <c r="AT42" s="546"/>
    </row>
    <row r="43" spans="1:46" ht="24" x14ac:dyDescent="0.2">
      <c r="A43" s="575" t="s">
        <v>323</v>
      </c>
      <c r="B43" s="576" t="s">
        <v>166</v>
      </c>
      <c r="C43" s="575">
        <v>8</v>
      </c>
      <c r="D43" s="575"/>
      <c r="E43" s="546"/>
      <c r="F43" s="668">
        <v>12</v>
      </c>
      <c r="G43" s="786">
        <f t="shared" si="22"/>
        <v>104</v>
      </c>
      <c r="H43" s="575"/>
      <c r="I43" s="546"/>
      <c r="J43" s="573">
        <f t="shared" si="35"/>
        <v>92</v>
      </c>
      <c r="K43" s="575">
        <v>10</v>
      </c>
      <c r="L43" s="570">
        <v>82</v>
      </c>
      <c r="M43" s="577">
        <v>40</v>
      </c>
      <c r="N43" s="575">
        <v>22</v>
      </c>
      <c r="O43" s="575">
        <v>20</v>
      </c>
      <c r="P43" s="587"/>
      <c r="Q43" s="587"/>
      <c r="R43" s="575"/>
      <c r="S43" s="546"/>
      <c r="T43" s="575"/>
      <c r="U43" s="577"/>
      <c r="V43" s="575"/>
      <c r="W43" s="546"/>
      <c r="X43" s="546"/>
      <c r="Y43" s="575"/>
      <c r="Z43" s="546"/>
      <c r="AA43" s="546"/>
      <c r="AB43" s="577"/>
      <c r="AC43" s="575"/>
      <c r="AD43" s="575"/>
      <c r="AE43" s="546"/>
      <c r="AF43" s="575"/>
      <c r="AG43" s="575"/>
      <c r="AH43" s="575"/>
      <c r="AI43" s="575"/>
      <c r="AJ43" s="575"/>
      <c r="AK43" s="577"/>
      <c r="AL43" s="705"/>
      <c r="AM43" s="546">
        <v>30</v>
      </c>
      <c r="AN43" s="546"/>
      <c r="AO43" s="546"/>
      <c r="AP43" s="546"/>
      <c r="AQ43" s="575">
        <v>52</v>
      </c>
      <c r="AR43" s="546">
        <v>10</v>
      </c>
      <c r="AS43" s="546">
        <v>6</v>
      </c>
      <c r="AT43" s="546">
        <v>6</v>
      </c>
    </row>
    <row r="44" spans="1:46" x14ac:dyDescent="0.2">
      <c r="A44" s="575" t="s">
        <v>324</v>
      </c>
      <c r="B44" s="576" t="s">
        <v>106</v>
      </c>
      <c r="C44" s="575">
        <v>8</v>
      </c>
      <c r="D44" s="575"/>
      <c r="E44" s="575">
        <v>8</v>
      </c>
      <c r="F44" s="668">
        <v>12</v>
      </c>
      <c r="G44" s="544">
        <f t="shared" si="22"/>
        <v>110</v>
      </c>
      <c r="H44" s="570"/>
      <c r="I44" s="546"/>
      <c r="J44" s="573">
        <f t="shared" si="35"/>
        <v>98</v>
      </c>
      <c r="K44" s="575">
        <v>10</v>
      </c>
      <c r="L44" s="575">
        <v>88</v>
      </c>
      <c r="M44" s="577">
        <v>58</v>
      </c>
      <c r="N44" s="575">
        <v>6</v>
      </c>
      <c r="O44" s="575">
        <v>4</v>
      </c>
      <c r="P44" s="587">
        <v>20</v>
      </c>
      <c r="Q44" s="587"/>
      <c r="R44" s="575"/>
      <c r="S44" s="546"/>
      <c r="T44" s="575"/>
      <c r="U44" s="577"/>
      <c r="V44" s="575"/>
      <c r="W44" s="546"/>
      <c r="X44" s="546"/>
      <c r="Y44" s="575"/>
      <c r="Z44" s="546"/>
      <c r="AA44" s="546"/>
      <c r="AB44" s="577"/>
      <c r="AC44" s="575"/>
      <c r="AD44" s="575"/>
      <c r="AE44" s="546"/>
      <c r="AF44" s="575"/>
      <c r="AG44" s="575"/>
      <c r="AH44" s="575"/>
      <c r="AI44" s="575"/>
      <c r="AJ44" s="575"/>
      <c r="AK44" s="577"/>
      <c r="AL44" s="705"/>
      <c r="AM44" s="546">
        <v>30</v>
      </c>
      <c r="AN44" s="546"/>
      <c r="AO44" s="546"/>
      <c r="AP44" s="546"/>
      <c r="AQ44" s="575">
        <v>58</v>
      </c>
      <c r="AR44" s="546">
        <v>10</v>
      </c>
      <c r="AS44" s="546">
        <v>6</v>
      </c>
      <c r="AT44" s="546">
        <v>6</v>
      </c>
    </row>
    <row r="45" spans="1:46" ht="24" x14ac:dyDescent="0.2">
      <c r="A45" s="575" t="s">
        <v>325</v>
      </c>
      <c r="B45" s="576" t="s">
        <v>362</v>
      </c>
      <c r="C45" s="575"/>
      <c r="D45" s="575">
        <v>6</v>
      </c>
      <c r="E45" s="546"/>
      <c r="F45" s="668"/>
      <c r="G45" s="544">
        <f t="shared" si="22"/>
        <v>36</v>
      </c>
      <c r="H45" s="575"/>
      <c r="I45" s="546"/>
      <c r="J45" s="573">
        <f t="shared" si="35"/>
        <v>36</v>
      </c>
      <c r="K45" s="575">
        <v>0</v>
      </c>
      <c r="L45" s="570">
        <v>36</v>
      </c>
      <c r="M45" s="577">
        <v>30</v>
      </c>
      <c r="N45" s="575"/>
      <c r="O45" s="575">
        <v>6</v>
      </c>
      <c r="P45" s="587"/>
      <c r="Q45" s="587"/>
      <c r="R45" s="575"/>
      <c r="S45" s="546"/>
      <c r="T45" s="575"/>
      <c r="U45" s="577"/>
      <c r="V45" s="575"/>
      <c r="W45" s="546"/>
      <c r="X45" s="546"/>
      <c r="Y45" s="575"/>
      <c r="Z45" s="546"/>
      <c r="AA45" s="546"/>
      <c r="AB45" s="577"/>
      <c r="AC45" s="575"/>
      <c r="AD45" s="575"/>
      <c r="AE45" s="546"/>
      <c r="AF45" s="575"/>
      <c r="AG45" s="575"/>
      <c r="AH45" s="575"/>
      <c r="AI45" s="575">
        <v>36</v>
      </c>
      <c r="AJ45" s="575"/>
      <c r="AK45" s="577"/>
      <c r="AL45" s="705"/>
      <c r="AM45" s="546"/>
      <c r="AN45" s="546"/>
      <c r="AO45" s="546"/>
      <c r="AP45" s="546"/>
      <c r="AQ45" s="546"/>
      <c r="AR45" s="546"/>
      <c r="AS45" s="546"/>
      <c r="AT45" s="546"/>
    </row>
    <row r="46" spans="1:46" x14ac:dyDescent="0.2">
      <c r="A46" s="575" t="s">
        <v>326</v>
      </c>
      <c r="B46" s="576" t="s">
        <v>110</v>
      </c>
      <c r="C46" s="575"/>
      <c r="D46" s="575">
        <v>5</v>
      </c>
      <c r="E46" s="546"/>
      <c r="F46" s="668"/>
      <c r="G46" s="544">
        <f t="shared" si="22"/>
        <v>68</v>
      </c>
      <c r="H46" s="575"/>
      <c r="I46" s="546"/>
      <c r="J46" s="573">
        <f t="shared" si="35"/>
        <v>68</v>
      </c>
      <c r="K46" s="575">
        <v>0</v>
      </c>
      <c r="L46" s="570">
        <v>68</v>
      </c>
      <c r="M46" s="577">
        <v>34</v>
      </c>
      <c r="N46" s="575">
        <v>18</v>
      </c>
      <c r="O46" s="575">
        <v>16</v>
      </c>
      <c r="P46" s="587"/>
      <c r="Q46" s="587"/>
      <c r="R46" s="575"/>
      <c r="S46" s="546"/>
      <c r="T46" s="575"/>
      <c r="U46" s="577"/>
      <c r="V46" s="575"/>
      <c r="W46" s="546"/>
      <c r="X46" s="546"/>
      <c r="Y46" s="575"/>
      <c r="Z46" s="546"/>
      <c r="AA46" s="546"/>
      <c r="AB46" s="577"/>
      <c r="AC46" s="575"/>
      <c r="AD46" s="575"/>
      <c r="AE46" s="546">
        <v>68</v>
      </c>
      <c r="AF46" s="575"/>
      <c r="AG46" s="575"/>
      <c r="AH46" s="575"/>
      <c r="AI46" s="575"/>
      <c r="AJ46" s="575"/>
      <c r="AK46" s="577"/>
      <c r="AL46" s="705"/>
      <c r="AM46" s="546"/>
      <c r="AN46" s="546"/>
      <c r="AO46" s="546"/>
      <c r="AP46" s="546"/>
      <c r="AQ46" s="546"/>
      <c r="AR46" s="546"/>
      <c r="AS46" s="546"/>
      <c r="AT46" s="546"/>
    </row>
    <row r="47" spans="1:46" ht="12.75" thickBot="1" x14ac:dyDescent="0.25">
      <c r="A47" s="554" t="s">
        <v>377</v>
      </c>
      <c r="B47" s="553" t="s">
        <v>167</v>
      </c>
      <c r="C47" s="554"/>
      <c r="D47" s="554">
        <v>8</v>
      </c>
      <c r="E47" s="555"/>
      <c r="F47" s="579"/>
      <c r="G47" s="854">
        <f t="shared" si="22"/>
        <v>36</v>
      </c>
      <c r="H47" s="554"/>
      <c r="I47" s="555"/>
      <c r="J47" s="588">
        <f t="shared" si="35"/>
        <v>36</v>
      </c>
      <c r="K47" s="554">
        <v>0</v>
      </c>
      <c r="L47" s="554">
        <v>36</v>
      </c>
      <c r="M47" s="588">
        <v>36</v>
      </c>
      <c r="N47" s="554"/>
      <c r="O47" s="554"/>
      <c r="P47" s="664"/>
      <c r="Q47" s="664"/>
      <c r="R47" s="579"/>
      <c r="S47" s="550"/>
      <c r="T47" s="579"/>
      <c r="U47" s="582"/>
      <c r="V47" s="579"/>
      <c r="W47" s="550"/>
      <c r="X47" s="555"/>
      <c r="Y47" s="566"/>
      <c r="Z47" s="565"/>
      <c r="AA47" s="555"/>
      <c r="AB47" s="588"/>
      <c r="AC47" s="554"/>
      <c r="AD47" s="554"/>
      <c r="AE47" s="555"/>
      <c r="AF47" s="554"/>
      <c r="AG47" s="554"/>
      <c r="AH47" s="554"/>
      <c r="AI47" s="554"/>
      <c r="AJ47" s="554"/>
      <c r="AK47" s="588"/>
      <c r="AL47" s="818"/>
      <c r="AM47" s="555"/>
      <c r="AN47" s="555"/>
      <c r="AO47" s="555"/>
      <c r="AP47" s="555"/>
      <c r="AQ47" s="555">
        <v>36</v>
      </c>
      <c r="AR47" s="555"/>
      <c r="AS47" s="555"/>
      <c r="AT47" s="555"/>
    </row>
    <row r="48" spans="1:46" ht="18" customHeight="1" thickBot="1" x14ac:dyDescent="0.25">
      <c r="A48" s="747" t="s">
        <v>260</v>
      </c>
      <c r="B48" s="663" t="s">
        <v>277</v>
      </c>
      <c r="C48" s="747">
        <v>13</v>
      </c>
      <c r="D48" s="747">
        <f>D49+D55+D61+D66+D72</f>
        <v>12</v>
      </c>
      <c r="E48" s="747">
        <f>E49+E55+E61+E66+E72</f>
        <v>2</v>
      </c>
      <c r="F48" s="667">
        <f>F49+F55+F61+F66+F72</f>
        <v>156</v>
      </c>
      <c r="G48" s="530">
        <f>J48+F48</f>
        <v>1912</v>
      </c>
      <c r="H48" s="747">
        <f>SUM(I48:J48)</f>
        <v>2620</v>
      </c>
      <c r="I48" s="747">
        <f>I49+I55+I61+I66+I72</f>
        <v>864</v>
      </c>
      <c r="J48" s="747">
        <f>J49+J55+J61+J66+J72</f>
        <v>1756</v>
      </c>
      <c r="K48" s="747">
        <f t="shared" ref="K48:AT48" si="36">K49+K55+K61+K66+K72</f>
        <v>220</v>
      </c>
      <c r="L48" s="747">
        <f>L49+L55+L61+L66+L72</f>
        <v>1536</v>
      </c>
      <c r="M48" s="743">
        <f t="shared" si="36"/>
        <v>824</v>
      </c>
      <c r="N48" s="747">
        <f t="shared" si="36"/>
        <v>378</v>
      </c>
      <c r="O48" s="528">
        <f t="shared" si="36"/>
        <v>178</v>
      </c>
      <c r="P48" s="688">
        <f t="shared" si="36"/>
        <v>66</v>
      </c>
      <c r="Q48" s="855"/>
      <c r="R48" s="747"/>
      <c r="S48" s="615"/>
      <c r="T48" s="747"/>
      <c r="U48" s="743"/>
      <c r="V48" s="528"/>
      <c r="W48" s="615">
        <f t="shared" si="36"/>
        <v>312</v>
      </c>
      <c r="X48" s="615">
        <f t="shared" si="36"/>
        <v>24</v>
      </c>
      <c r="Y48" s="615"/>
      <c r="Z48" s="615">
        <f t="shared" si="36"/>
        <v>0</v>
      </c>
      <c r="AA48" s="528">
        <f t="shared" si="36"/>
        <v>402</v>
      </c>
      <c r="AB48" s="688">
        <f t="shared" si="36"/>
        <v>38</v>
      </c>
      <c r="AC48" s="528">
        <f t="shared" si="36"/>
        <v>24</v>
      </c>
      <c r="AD48" s="528">
        <f t="shared" si="36"/>
        <v>12</v>
      </c>
      <c r="AE48" s="615">
        <f t="shared" si="36"/>
        <v>336</v>
      </c>
      <c r="AF48" s="528">
        <f t="shared" si="36"/>
        <v>54</v>
      </c>
      <c r="AG48" s="528">
        <f t="shared" si="36"/>
        <v>6</v>
      </c>
      <c r="AH48" s="528">
        <f t="shared" si="36"/>
        <v>6</v>
      </c>
      <c r="AI48" s="528">
        <f t="shared" si="36"/>
        <v>684</v>
      </c>
      <c r="AJ48" s="528">
        <f t="shared" si="36"/>
        <v>36</v>
      </c>
      <c r="AK48" s="616">
        <f t="shared" si="36"/>
        <v>12</v>
      </c>
      <c r="AL48" s="615">
        <f t="shared" si="36"/>
        <v>36</v>
      </c>
      <c r="AM48" s="615">
        <f t="shared" si="36"/>
        <v>432</v>
      </c>
      <c r="AN48" s="528">
        <f t="shared" si="36"/>
        <v>48</v>
      </c>
      <c r="AO48" s="615">
        <f t="shared" si="36"/>
        <v>12</v>
      </c>
      <c r="AP48" s="615">
        <f t="shared" si="36"/>
        <v>24</v>
      </c>
      <c r="AQ48" s="615">
        <f t="shared" si="36"/>
        <v>234</v>
      </c>
      <c r="AR48" s="615">
        <f t="shared" si="36"/>
        <v>20</v>
      </c>
      <c r="AS48" s="615"/>
      <c r="AT48" s="615">
        <f t="shared" si="36"/>
        <v>24</v>
      </c>
    </row>
    <row r="49" spans="1:46" ht="29.25" customHeight="1" thickBot="1" x14ac:dyDescent="0.25">
      <c r="A49" s="532" t="s">
        <v>261</v>
      </c>
      <c r="B49" s="593" t="s">
        <v>298</v>
      </c>
      <c r="C49" s="564" t="s">
        <v>274</v>
      </c>
      <c r="D49" s="528">
        <v>2</v>
      </c>
      <c r="E49" s="615">
        <v>1</v>
      </c>
      <c r="F49" s="615">
        <f>SUM(F50:F54)</f>
        <v>36</v>
      </c>
      <c r="G49" s="530">
        <f>J49+F49</f>
        <v>590</v>
      </c>
      <c r="H49" s="528">
        <f>SUM(I49:J49)</f>
        <v>698</v>
      </c>
      <c r="I49" s="615">
        <f>I52+I53</f>
        <v>144</v>
      </c>
      <c r="J49" s="528">
        <f t="shared" ref="J49:P49" si="37">SUM(J50:J52)</f>
        <v>554</v>
      </c>
      <c r="K49" s="528">
        <f t="shared" si="37"/>
        <v>56</v>
      </c>
      <c r="L49" s="528">
        <f t="shared" si="37"/>
        <v>498</v>
      </c>
      <c r="M49" s="528">
        <f t="shared" si="37"/>
        <v>250</v>
      </c>
      <c r="N49" s="528">
        <f t="shared" si="37"/>
        <v>130</v>
      </c>
      <c r="O49" s="528">
        <f t="shared" si="37"/>
        <v>86</v>
      </c>
      <c r="P49" s="688">
        <f t="shared" si="37"/>
        <v>32</v>
      </c>
      <c r="Q49" s="688"/>
      <c r="R49" s="528"/>
      <c r="S49" s="616"/>
      <c r="T49" s="528"/>
      <c r="U49" s="616"/>
      <c r="V49" s="528"/>
      <c r="W49" s="615"/>
      <c r="X49" s="615"/>
      <c r="Y49" s="615"/>
      <c r="Z49" s="615"/>
      <c r="AA49" s="528"/>
      <c r="AB49" s="688"/>
      <c r="AC49" s="528"/>
      <c r="AD49" s="528"/>
      <c r="AE49" s="615">
        <f t="shared" ref="AE49:AT49" si="38">SUM(AE50:AE52)</f>
        <v>204</v>
      </c>
      <c r="AF49" s="528">
        <f t="shared" si="38"/>
        <v>36</v>
      </c>
      <c r="AG49" s="528"/>
      <c r="AH49" s="528">
        <f t="shared" si="38"/>
        <v>0</v>
      </c>
      <c r="AI49" s="528">
        <f>SUM(AI50:AI53)</f>
        <v>438</v>
      </c>
      <c r="AJ49" s="528">
        <f>SUM(AJ50:AJ53)</f>
        <v>20</v>
      </c>
      <c r="AK49" s="528">
        <f>SUM(AK50:AK54)</f>
        <v>12</v>
      </c>
      <c r="AL49" s="528">
        <f>SUM(AL50:AL54)</f>
        <v>24</v>
      </c>
      <c r="AM49" s="615">
        <f t="shared" si="38"/>
        <v>0</v>
      </c>
      <c r="AN49" s="528">
        <f t="shared" si="38"/>
        <v>0</v>
      </c>
      <c r="AO49" s="615"/>
      <c r="AP49" s="615">
        <f t="shared" si="38"/>
        <v>0</v>
      </c>
      <c r="AQ49" s="615">
        <f t="shared" si="38"/>
        <v>0</v>
      </c>
      <c r="AR49" s="615"/>
      <c r="AS49" s="615"/>
      <c r="AT49" s="615">
        <f t="shared" si="38"/>
        <v>0</v>
      </c>
    </row>
    <row r="50" spans="1:46" ht="28.5" customHeight="1" x14ac:dyDescent="0.2">
      <c r="A50" s="594" t="s">
        <v>262</v>
      </c>
      <c r="B50" s="595" t="s">
        <v>299</v>
      </c>
      <c r="C50" s="575">
        <v>6</v>
      </c>
      <c r="D50" s="570"/>
      <c r="E50" s="575">
        <v>6</v>
      </c>
      <c r="F50" s="543">
        <v>12</v>
      </c>
      <c r="G50" s="538">
        <f t="shared" si="22"/>
        <v>444</v>
      </c>
      <c r="H50" s="570"/>
      <c r="I50" s="543"/>
      <c r="J50" s="570">
        <f>K50+L50</f>
        <v>432</v>
      </c>
      <c r="K50" s="570">
        <v>36</v>
      </c>
      <c r="L50" s="570">
        <v>396</v>
      </c>
      <c r="M50" s="573">
        <v>198</v>
      </c>
      <c r="N50" s="570">
        <v>100</v>
      </c>
      <c r="O50" s="543">
        <v>66</v>
      </c>
      <c r="P50" s="573">
        <v>32</v>
      </c>
      <c r="Q50" s="608"/>
      <c r="R50" s="533"/>
      <c r="S50" s="781"/>
      <c r="T50" s="533"/>
      <c r="U50" s="573"/>
      <c r="V50" s="570"/>
      <c r="W50" s="543"/>
      <c r="X50" s="543"/>
      <c r="Y50" s="543"/>
      <c r="Z50" s="543"/>
      <c r="AA50" s="570"/>
      <c r="AB50" s="608"/>
      <c r="AC50" s="570"/>
      <c r="AD50" s="570"/>
      <c r="AE50" s="543">
        <v>204</v>
      </c>
      <c r="AF50" s="570">
        <v>36</v>
      </c>
      <c r="AG50" s="570"/>
      <c r="AH50" s="570"/>
      <c r="AI50" s="570">
        <v>192</v>
      </c>
      <c r="AJ50" s="543">
        <v>0</v>
      </c>
      <c r="AK50" s="543">
        <v>6</v>
      </c>
      <c r="AL50" s="543">
        <v>6</v>
      </c>
      <c r="AM50" s="781"/>
      <c r="AN50" s="781"/>
      <c r="AO50" s="781"/>
      <c r="AP50" s="781"/>
      <c r="AQ50" s="543"/>
      <c r="AR50" s="543"/>
      <c r="AS50" s="543"/>
      <c r="AT50" s="543"/>
    </row>
    <row r="51" spans="1:46" ht="24.75" thickBot="1" x14ac:dyDescent="0.25">
      <c r="A51" s="580" t="s">
        <v>301</v>
      </c>
      <c r="B51" s="635" t="s">
        <v>300</v>
      </c>
      <c r="C51" s="579">
        <v>6</v>
      </c>
      <c r="D51" s="579"/>
      <c r="E51" s="550"/>
      <c r="F51" s="550">
        <v>12</v>
      </c>
      <c r="G51" s="802">
        <f t="shared" si="22"/>
        <v>134</v>
      </c>
      <c r="H51" s="579"/>
      <c r="I51" s="550"/>
      <c r="J51" s="554">
        <f>K51+L51</f>
        <v>122</v>
      </c>
      <c r="K51" s="579">
        <v>20</v>
      </c>
      <c r="L51" s="579">
        <v>102</v>
      </c>
      <c r="M51" s="582">
        <v>52</v>
      </c>
      <c r="N51" s="579">
        <v>30</v>
      </c>
      <c r="O51" s="550">
        <v>20</v>
      </c>
      <c r="P51" s="582"/>
      <c r="Q51" s="664"/>
      <c r="R51" s="579"/>
      <c r="S51" s="550"/>
      <c r="T51" s="579"/>
      <c r="U51" s="582"/>
      <c r="V51" s="579"/>
      <c r="W51" s="550"/>
      <c r="X51" s="550"/>
      <c r="Y51" s="550"/>
      <c r="Z51" s="550"/>
      <c r="AA51" s="579"/>
      <c r="AB51" s="664"/>
      <c r="AC51" s="579"/>
      <c r="AD51" s="579"/>
      <c r="AE51" s="550"/>
      <c r="AF51" s="579"/>
      <c r="AG51" s="579"/>
      <c r="AH51" s="579"/>
      <c r="AI51" s="579">
        <v>102</v>
      </c>
      <c r="AJ51" s="550">
        <v>20</v>
      </c>
      <c r="AK51" s="550">
        <v>6</v>
      </c>
      <c r="AL51" s="550">
        <v>6</v>
      </c>
      <c r="AM51" s="550"/>
      <c r="AN51" s="550"/>
      <c r="AO51" s="550"/>
      <c r="AP51" s="550"/>
      <c r="AQ51" s="550"/>
      <c r="AR51" s="550"/>
      <c r="AS51" s="550"/>
      <c r="AT51" s="550"/>
    </row>
    <row r="52" spans="1:46" ht="16.5" customHeight="1" thickBot="1" x14ac:dyDescent="0.25">
      <c r="A52" s="532" t="s">
        <v>346</v>
      </c>
      <c r="B52" s="596" t="s">
        <v>263</v>
      </c>
      <c r="C52" s="564"/>
      <c r="D52" s="564">
        <v>6</v>
      </c>
      <c r="E52" s="552"/>
      <c r="F52" s="552"/>
      <c r="G52" s="530">
        <f t="shared" si="22"/>
        <v>0</v>
      </c>
      <c r="H52" s="564"/>
      <c r="I52" s="552">
        <v>72</v>
      </c>
      <c r="J52" s="564"/>
      <c r="K52" s="564"/>
      <c r="L52" s="564"/>
      <c r="M52" s="604"/>
      <c r="N52" s="564"/>
      <c r="O52" s="552"/>
      <c r="P52" s="604"/>
      <c r="Q52" s="641"/>
      <c r="R52" s="564"/>
      <c r="S52" s="552"/>
      <c r="T52" s="564"/>
      <c r="U52" s="604"/>
      <c r="V52" s="564"/>
      <c r="W52" s="552"/>
      <c r="X52" s="552"/>
      <c r="Y52" s="552"/>
      <c r="Z52" s="552"/>
      <c r="AA52" s="564"/>
      <c r="AB52" s="641"/>
      <c r="AC52" s="564"/>
      <c r="AD52" s="564"/>
      <c r="AE52" s="552"/>
      <c r="AF52" s="564"/>
      <c r="AG52" s="564"/>
      <c r="AH52" s="564"/>
      <c r="AI52" s="564">
        <v>72</v>
      </c>
      <c r="AJ52" s="552"/>
      <c r="AK52" s="552"/>
      <c r="AL52" s="552"/>
      <c r="AM52" s="552"/>
      <c r="AN52" s="552"/>
      <c r="AO52" s="552"/>
      <c r="AP52" s="552"/>
      <c r="AQ52" s="552"/>
      <c r="AR52" s="552"/>
      <c r="AS52" s="552"/>
      <c r="AT52" s="552"/>
    </row>
    <row r="53" spans="1:46" ht="16.5" customHeight="1" thickBot="1" x14ac:dyDescent="0.25">
      <c r="A53" s="532" t="s">
        <v>125</v>
      </c>
      <c r="B53" s="596" t="s">
        <v>273</v>
      </c>
      <c r="C53" s="564"/>
      <c r="D53" s="564">
        <v>6</v>
      </c>
      <c r="E53" s="552"/>
      <c r="F53" s="552"/>
      <c r="G53" s="530"/>
      <c r="H53" s="564"/>
      <c r="I53" s="552">
        <v>72</v>
      </c>
      <c r="J53" s="564"/>
      <c r="K53" s="564"/>
      <c r="L53" s="564"/>
      <c r="M53" s="604"/>
      <c r="N53" s="564"/>
      <c r="O53" s="552"/>
      <c r="P53" s="604"/>
      <c r="Q53" s="641"/>
      <c r="R53" s="566"/>
      <c r="S53" s="565"/>
      <c r="T53" s="554"/>
      <c r="U53" s="588"/>
      <c r="V53" s="554"/>
      <c r="W53" s="555"/>
      <c r="X53" s="555"/>
      <c r="Y53" s="555"/>
      <c r="Z53" s="555"/>
      <c r="AA53" s="554"/>
      <c r="AB53" s="554"/>
      <c r="AC53" s="555"/>
      <c r="AD53" s="554"/>
      <c r="AE53" s="555"/>
      <c r="AF53" s="554"/>
      <c r="AG53" s="554"/>
      <c r="AH53" s="554"/>
      <c r="AI53" s="554">
        <v>72</v>
      </c>
      <c r="AJ53" s="555"/>
      <c r="AK53" s="555"/>
      <c r="AL53" s="555"/>
      <c r="AM53" s="555"/>
      <c r="AN53" s="555"/>
      <c r="AO53" s="555"/>
      <c r="AP53" s="555"/>
      <c r="AQ53" s="555"/>
      <c r="AR53" s="555"/>
      <c r="AS53" s="555"/>
      <c r="AT53" s="555"/>
    </row>
    <row r="54" spans="1:46" ht="16.5" customHeight="1" thickBot="1" x14ac:dyDescent="0.25">
      <c r="A54" s="665" t="s">
        <v>382</v>
      </c>
      <c r="B54" s="752" t="s">
        <v>390</v>
      </c>
      <c r="C54" s="590"/>
      <c r="D54" s="566"/>
      <c r="E54" s="565"/>
      <c r="F54" s="670">
        <v>12</v>
      </c>
      <c r="G54" s="843"/>
      <c r="H54" s="554"/>
      <c r="I54" s="555"/>
      <c r="J54" s="554"/>
      <c r="K54" s="554"/>
      <c r="L54" s="554"/>
      <c r="M54" s="588"/>
      <c r="N54" s="554"/>
      <c r="O54" s="555"/>
      <c r="P54" s="588"/>
      <c r="Q54" s="590"/>
      <c r="R54" s="566"/>
      <c r="S54" s="565"/>
      <c r="T54" s="564"/>
      <c r="U54" s="604"/>
      <c r="V54" s="564"/>
      <c r="W54" s="552"/>
      <c r="X54" s="552"/>
      <c r="Y54" s="552"/>
      <c r="Z54" s="552"/>
      <c r="AA54" s="564"/>
      <c r="AB54" s="564"/>
      <c r="AC54" s="604"/>
      <c r="AD54" s="564"/>
      <c r="AE54" s="552"/>
      <c r="AF54" s="564"/>
      <c r="AG54" s="564"/>
      <c r="AH54" s="564"/>
      <c r="AI54" s="564"/>
      <c r="AJ54" s="552"/>
      <c r="AK54" s="552"/>
      <c r="AL54" s="552">
        <v>12</v>
      </c>
      <c r="AM54" s="552"/>
      <c r="AN54" s="552"/>
      <c r="AO54" s="552"/>
      <c r="AP54" s="552"/>
      <c r="AQ54" s="552"/>
      <c r="AR54" s="552"/>
      <c r="AS54" s="552"/>
      <c r="AT54" s="552"/>
    </row>
    <row r="55" spans="1:46" ht="54.75" customHeight="1" thickBot="1" x14ac:dyDescent="0.25">
      <c r="A55" s="532" t="s">
        <v>264</v>
      </c>
      <c r="B55" s="596" t="s">
        <v>303</v>
      </c>
      <c r="C55" s="564" t="s">
        <v>274</v>
      </c>
      <c r="D55" s="528">
        <v>3</v>
      </c>
      <c r="E55" s="615">
        <v>1</v>
      </c>
      <c r="F55" s="615">
        <f>SUM(F56:F60)</f>
        <v>24</v>
      </c>
      <c r="G55" s="530">
        <f>J55+F55</f>
        <v>292</v>
      </c>
      <c r="H55" s="528">
        <f>SUM(I55:J55)</f>
        <v>412</v>
      </c>
      <c r="I55" s="615">
        <f>I58+I59</f>
        <v>144</v>
      </c>
      <c r="J55" s="528">
        <f>SUM(J56:J59)</f>
        <v>268</v>
      </c>
      <c r="K55" s="528">
        <f t="shared" ref="K55:AT55" si="39">SUM(K56:K59)</f>
        <v>34</v>
      </c>
      <c r="L55" s="528">
        <f t="shared" si="39"/>
        <v>234</v>
      </c>
      <c r="M55" s="616">
        <f t="shared" si="39"/>
        <v>118</v>
      </c>
      <c r="N55" s="528">
        <f t="shared" si="39"/>
        <v>50</v>
      </c>
      <c r="O55" s="615">
        <f t="shared" si="39"/>
        <v>32</v>
      </c>
      <c r="P55" s="616">
        <f t="shared" si="39"/>
        <v>34</v>
      </c>
      <c r="Q55" s="688">
        <f t="shared" si="39"/>
        <v>0</v>
      </c>
      <c r="R55" s="528"/>
      <c r="S55" s="615">
        <f t="shared" si="39"/>
        <v>0</v>
      </c>
      <c r="T55" s="528">
        <f t="shared" si="39"/>
        <v>0</v>
      </c>
      <c r="U55" s="616"/>
      <c r="V55" s="528">
        <f t="shared" si="39"/>
        <v>0</v>
      </c>
      <c r="W55" s="615">
        <f t="shared" si="39"/>
        <v>0</v>
      </c>
      <c r="X55" s="615"/>
      <c r="Y55" s="615"/>
      <c r="Z55" s="615"/>
      <c r="AA55" s="528">
        <f t="shared" si="39"/>
        <v>0</v>
      </c>
      <c r="AB55" s="528"/>
      <c r="AC55" s="616"/>
      <c r="AD55" s="528">
        <f t="shared" si="39"/>
        <v>0</v>
      </c>
      <c r="AE55" s="615">
        <f t="shared" si="39"/>
        <v>132</v>
      </c>
      <c r="AF55" s="528">
        <f t="shared" si="39"/>
        <v>18</v>
      </c>
      <c r="AG55" s="528">
        <f t="shared" si="39"/>
        <v>6</v>
      </c>
      <c r="AH55" s="528">
        <f t="shared" si="39"/>
        <v>6</v>
      </c>
      <c r="AI55" s="528">
        <f t="shared" si="39"/>
        <v>246</v>
      </c>
      <c r="AJ55" s="528">
        <f t="shared" si="39"/>
        <v>16</v>
      </c>
      <c r="AK55" s="528">
        <f>SUM(AK56:AK60)</f>
        <v>0</v>
      </c>
      <c r="AL55" s="528">
        <f>SUM(AL56:AL60)</f>
        <v>12</v>
      </c>
      <c r="AM55" s="615">
        <f t="shared" si="39"/>
        <v>0</v>
      </c>
      <c r="AN55" s="615"/>
      <c r="AO55" s="615"/>
      <c r="AP55" s="615">
        <f t="shared" si="39"/>
        <v>0</v>
      </c>
      <c r="AQ55" s="615">
        <f t="shared" si="39"/>
        <v>0</v>
      </c>
      <c r="AR55" s="615"/>
      <c r="AS55" s="615"/>
      <c r="AT55" s="615">
        <f t="shared" si="39"/>
        <v>0</v>
      </c>
    </row>
    <row r="56" spans="1:46" ht="51.75" customHeight="1" x14ac:dyDescent="0.2">
      <c r="A56" s="594" t="s">
        <v>265</v>
      </c>
      <c r="B56" s="597" t="s">
        <v>304</v>
      </c>
      <c r="C56" s="568">
        <v>5</v>
      </c>
      <c r="D56" s="555"/>
      <c r="E56" s="555">
        <v>5</v>
      </c>
      <c r="F56" s="555">
        <v>12</v>
      </c>
      <c r="G56" s="856">
        <f t="shared" si="22"/>
        <v>162</v>
      </c>
      <c r="H56" s="598"/>
      <c r="I56" s="555"/>
      <c r="J56" s="554">
        <f>K56+L56</f>
        <v>150</v>
      </c>
      <c r="K56" s="554">
        <v>18</v>
      </c>
      <c r="L56" s="554">
        <v>132</v>
      </c>
      <c r="M56" s="588">
        <v>66</v>
      </c>
      <c r="N56" s="554">
        <v>20</v>
      </c>
      <c r="O56" s="555">
        <v>12</v>
      </c>
      <c r="P56" s="588">
        <v>34</v>
      </c>
      <c r="Q56" s="857"/>
      <c r="R56" s="554"/>
      <c r="S56" s="555"/>
      <c r="T56" s="568"/>
      <c r="U56" s="588"/>
      <c r="V56" s="554"/>
      <c r="W56" s="858"/>
      <c r="X56" s="858"/>
      <c r="Y56" s="555"/>
      <c r="Z56" s="555"/>
      <c r="AA56" s="554"/>
      <c r="AB56" s="568"/>
      <c r="AC56" s="858"/>
      <c r="AD56" s="568"/>
      <c r="AE56" s="555">
        <v>132</v>
      </c>
      <c r="AF56" s="568">
        <v>18</v>
      </c>
      <c r="AG56" s="568">
        <v>6</v>
      </c>
      <c r="AH56" s="568">
        <v>6</v>
      </c>
      <c r="AI56" s="554"/>
      <c r="AJ56" s="555"/>
      <c r="AK56" s="858"/>
      <c r="AL56" s="555"/>
      <c r="AM56" s="555"/>
      <c r="AN56" s="555"/>
      <c r="AO56" s="555"/>
      <c r="AP56" s="555"/>
      <c r="AQ56" s="555"/>
      <c r="AR56" s="588"/>
      <c r="AS56" s="568"/>
      <c r="AT56" s="858"/>
    </row>
    <row r="57" spans="1:46" ht="27.75" customHeight="1" thickBot="1" x14ac:dyDescent="0.25">
      <c r="A57" s="599" t="s">
        <v>302</v>
      </c>
      <c r="B57" s="600" t="s">
        <v>305</v>
      </c>
      <c r="C57" s="584"/>
      <c r="D57" s="584">
        <v>6</v>
      </c>
      <c r="E57" s="558"/>
      <c r="F57" s="601"/>
      <c r="G57" s="859">
        <f t="shared" si="22"/>
        <v>118</v>
      </c>
      <c r="H57" s="602"/>
      <c r="I57" s="556"/>
      <c r="J57" s="556">
        <f>K57+L57</f>
        <v>118</v>
      </c>
      <c r="K57" s="556">
        <v>16</v>
      </c>
      <c r="L57" s="556">
        <v>102</v>
      </c>
      <c r="M57" s="556">
        <v>52</v>
      </c>
      <c r="N57" s="556">
        <v>30</v>
      </c>
      <c r="O57" s="556">
        <v>20</v>
      </c>
      <c r="P57" s="699"/>
      <c r="Q57" s="844"/>
      <c r="R57" s="584"/>
      <c r="S57" s="563"/>
      <c r="T57" s="584"/>
      <c r="U57" s="687"/>
      <c r="V57" s="584"/>
      <c r="W57" s="584"/>
      <c r="X57" s="563"/>
      <c r="Y57" s="563"/>
      <c r="Z57" s="563"/>
      <c r="AA57" s="584"/>
      <c r="AB57" s="584"/>
      <c r="AC57" s="563"/>
      <c r="AD57" s="584"/>
      <c r="AE57" s="563"/>
      <c r="AF57" s="584"/>
      <c r="AG57" s="584"/>
      <c r="AH57" s="584"/>
      <c r="AI57" s="601">
        <v>102</v>
      </c>
      <c r="AJ57" s="601">
        <v>16</v>
      </c>
      <c r="AK57" s="563"/>
      <c r="AL57" s="563"/>
      <c r="AM57" s="563"/>
      <c r="AN57" s="584"/>
      <c r="AO57" s="563"/>
      <c r="AP57" s="601"/>
      <c r="AQ57" s="558"/>
      <c r="AR57" s="687"/>
      <c r="AS57" s="584"/>
      <c r="AT57" s="563"/>
    </row>
    <row r="58" spans="1:46" ht="25.5" customHeight="1" thickBot="1" x14ac:dyDescent="0.25">
      <c r="A58" s="532" t="s">
        <v>357</v>
      </c>
      <c r="B58" s="596" t="s">
        <v>263</v>
      </c>
      <c r="C58" s="566"/>
      <c r="D58" s="564">
        <v>6</v>
      </c>
      <c r="E58" s="552"/>
      <c r="F58" s="565"/>
      <c r="G58" s="843"/>
      <c r="H58" s="636"/>
      <c r="I58" s="565">
        <v>72</v>
      </c>
      <c r="J58" s="566"/>
      <c r="K58" s="566"/>
      <c r="L58" s="566"/>
      <c r="M58" s="614"/>
      <c r="N58" s="566"/>
      <c r="O58" s="565"/>
      <c r="P58" s="614"/>
      <c r="Q58" s="590"/>
      <c r="R58" s="566"/>
      <c r="S58" s="552"/>
      <c r="T58" s="566"/>
      <c r="U58" s="614"/>
      <c r="V58" s="566"/>
      <c r="W58" s="565"/>
      <c r="X58" s="565"/>
      <c r="Y58" s="565"/>
      <c r="Z58" s="565"/>
      <c r="AA58" s="564"/>
      <c r="AB58" s="564"/>
      <c r="AC58" s="552"/>
      <c r="AD58" s="552"/>
      <c r="AE58" s="552"/>
      <c r="AF58" s="564"/>
      <c r="AG58" s="564"/>
      <c r="AH58" s="564"/>
      <c r="AI58" s="552">
        <v>72</v>
      </c>
      <c r="AJ58" s="552"/>
      <c r="AK58" s="552"/>
      <c r="AL58" s="552"/>
      <c r="AM58" s="552"/>
      <c r="AN58" s="552"/>
      <c r="AO58" s="552"/>
      <c r="AP58" s="552"/>
      <c r="AQ58" s="552"/>
      <c r="AR58" s="552"/>
      <c r="AS58" s="552"/>
      <c r="AT58" s="552"/>
    </row>
    <row r="59" spans="1:46" ht="15.75" customHeight="1" thickBot="1" x14ac:dyDescent="0.25">
      <c r="A59" s="532" t="s">
        <v>126</v>
      </c>
      <c r="B59" s="596" t="s">
        <v>273</v>
      </c>
      <c r="C59" s="564"/>
      <c r="D59" s="564">
        <v>6</v>
      </c>
      <c r="E59" s="552"/>
      <c r="F59" s="552"/>
      <c r="G59" s="854">
        <f t="shared" si="22"/>
        <v>0</v>
      </c>
      <c r="H59" s="554"/>
      <c r="I59" s="555">
        <v>72</v>
      </c>
      <c r="J59" s="554"/>
      <c r="K59" s="554"/>
      <c r="L59" s="554"/>
      <c r="M59" s="588"/>
      <c r="N59" s="554"/>
      <c r="O59" s="555"/>
      <c r="P59" s="588"/>
      <c r="Q59" s="589"/>
      <c r="R59" s="554"/>
      <c r="S59" s="555"/>
      <c r="T59" s="554"/>
      <c r="U59" s="588"/>
      <c r="V59" s="554"/>
      <c r="W59" s="555"/>
      <c r="X59" s="555"/>
      <c r="Y59" s="555"/>
      <c r="Z59" s="555"/>
      <c r="AA59" s="554"/>
      <c r="AB59" s="554"/>
      <c r="AC59" s="588"/>
      <c r="AD59" s="554"/>
      <c r="AE59" s="555"/>
      <c r="AF59" s="554"/>
      <c r="AG59" s="554"/>
      <c r="AH59" s="554"/>
      <c r="AI59" s="554">
        <v>72</v>
      </c>
      <c r="AJ59" s="555"/>
      <c r="AK59" s="555"/>
      <c r="AL59" s="555"/>
      <c r="AM59" s="555"/>
      <c r="AN59" s="555"/>
      <c r="AO59" s="555"/>
      <c r="AP59" s="555"/>
      <c r="AQ59" s="555"/>
      <c r="AR59" s="555"/>
      <c r="AS59" s="555"/>
      <c r="AT59" s="555"/>
    </row>
    <row r="60" spans="1:46" ht="15.75" customHeight="1" thickBot="1" x14ac:dyDescent="0.25">
      <c r="A60" s="665" t="s">
        <v>383</v>
      </c>
      <c r="B60" s="752" t="s">
        <v>390</v>
      </c>
      <c r="C60" s="590"/>
      <c r="D60" s="566"/>
      <c r="E60" s="565"/>
      <c r="F60" s="670">
        <v>12</v>
      </c>
      <c r="G60" s="530"/>
      <c r="H60" s="564"/>
      <c r="I60" s="552"/>
      <c r="J60" s="564"/>
      <c r="K60" s="564"/>
      <c r="L60" s="564"/>
      <c r="M60" s="604"/>
      <c r="N60" s="564"/>
      <c r="O60" s="552"/>
      <c r="P60" s="604"/>
      <c r="Q60" s="641"/>
      <c r="R60" s="564"/>
      <c r="S60" s="552"/>
      <c r="T60" s="564"/>
      <c r="U60" s="604"/>
      <c r="V60" s="564"/>
      <c r="W60" s="552"/>
      <c r="X60" s="552"/>
      <c r="Y60" s="552"/>
      <c r="Z60" s="552"/>
      <c r="AA60" s="564"/>
      <c r="AB60" s="564"/>
      <c r="AC60" s="604"/>
      <c r="AD60" s="564"/>
      <c r="AE60" s="552"/>
      <c r="AF60" s="564"/>
      <c r="AG60" s="564"/>
      <c r="AH60" s="564"/>
      <c r="AI60" s="564"/>
      <c r="AJ60" s="552"/>
      <c r="AK60" s="552"/>
      <c r="AL60" s="552">
        <v>12</v>
      </c>
      <c r="AM60" s="552"/>
      <c r="AN60" s="552"/>
      <c r="AO60" s="552"/>
      <c r="AP60" s="552"/>
      <c r="AQ60" s="552"/>
      <c r="AR60" s="552"/>
      <c r="AS60" s="552"/>
      <c r="AT60" s="552"/>
    </row>
    <row r="61" spans="1:46" ht="99.75" customHeight="1" thickBot="1" x14ac:dyDescent="0.25">
      <c r="A61" s="532" t="s">
        <v>266</v>
      </c>
      <c r="B61" s="596" t="s">
        <v>306</v>
      </c>
      <c r="C61" s="564" t="s">
        <v>275</v>
      </c>
      <c r="D61" s="528">
        <v>2</v>
      </c>
      <c r="E61" s="615">
        <v>0</v>
      </c>
      <c r="F61" s="615">
        <f>SUM(F62:F65)</f>
        <v>24</v>
      </c>
      <c r="G61" s="530">
        <f t="shared" si="22"/>
        <v>134</v>
      </c>
      <c r="H61" s="528">
        <f>SUM(I61:J61)</f>
        <v>254</v>
      </c>
      <c r="I61" s="615">
        <f>I64+I63</f>
        <v>144</v>
      </c>
      <c r="J61" s="528">
        <f>SUM(J62:J64)</f>
        <v>110</v>
      </c>
      <c r="K61" s="528">
        <f t="shared" ref="K61:AR61" si="40">SUM(K62:K64)</f>
        <v>20</v>
      </c>
      <c r="L61" s="528">
        <f t="shared" si="40"/>
        <v>90</v>
      </c>
      <c r="M61" s="616">
        <f t="shared" si="40"/>
        <v>60</v>
      </c>
      <c r="N61" s="528">
        <f t="shared" si="40"/>
        <v>18</v>
      </c>
      <c r="O61" s="615">
        <f t="shared" si="40"/>
        <v>12</v>
      </c>
      <c r="P61" s="616">
        <f t="shared" si="40"/>
        <v>0</v>
      </c>
      <c r="Q61" s="688">
        <f t="shared" si="40"/>
        <v>0</v>
      </c>
      <c r="R61" s="528"/>
      <c r="S61" s="615">
        <f t="shared" si="40"/>
        <v>0</v>
      </c>
      <c r="T61" s="616">
        <f t="shared" si="40"/>
        <v>0</v>
      </c>
      <c r="U61" s="688"/>
      <c r="V61" s="528">
        <f t="shared" si="40"/>
        <v>0</v>
      </c>
      <c r="W61" s="615">
        <f t="shared" si="40"/>
        <v>0</v>
      </c>
      <c r="X61" s="615"/>
      <c r="Y61" s="615"/>
      <c r="Z61" s="615"/>
      <c r="AA61" s="528">
        <f t="shared" si="40"/>
        <v>0</v>
      </c>
      <c r="AB61" s="528"/>
      <c r="AC61" s="616"/>
      <c r="AD61" s="528">
        <f t="shared" si="40"/>
        <v>0</v>
      </c>
      <c r="AE61" s="615">
        <f t="shared" si="40"/>
        <v>0</v>
      </c>
      <c r="AF61" s="528">
        <f t="shared" si="40"/>
        <v>0</v>
      </c>
      <c r="AG61" s="528"/>
      <c r="AH61" s="528">
        <f t="shared" si="40"/>
        <v>0</v>
      </c>
      <c r="AI61" s="528">
        <f t="shared" si="40"/>
        <v>0</v>
      </c>
      <c r="AJ61" s="615"/>
      <c r="AK61" s="615"/>
      <c r="AL61" s="615">
        <f t="shared" si="40"/>
        <v>0</v>
      </c>
      <c r="AM61" s="615">
        <f t="shared" si="40"/>
        <v>0</v>
      </c>
      <c r="AN61" s="615"/>
      <c r="AO61" s="615"/>
      <c r="AP61" s="615">
        <f t="shared" si="40"/>
        <v>0</v>
      </c>
      <c r="AQ61" s="615">
        <f t="shared" si="40"/>
        <v>234</v>
      </c>
      <c r="AR61" s="615">
        <f t="shared" si="40"/>
        <v>20</v>
      </c>
      <c r="AS61" s="615">
        <f>SUM(AS62:AS65)</f>
        <v>12</v>
      </c>
      <c r="AT61" s="615">
        <f>SUM(AT62:AT65)</f>
        <v>24</v>
      </c>
    </row>
    <row r="62" spans="1:46" ht="84.75" customHeight="1" thickBot="1" x14ac:dyDescent="0.25">
      <c r="A62" s="594" t="s">
        <v>267</v>
      </c>
      <c r="B62" s="595" t="s">
        <v>378</v>
      </c>
      <c r="C62" s="554">
        <v>8</v>
      </c>
      <c r="D62" s="554"/>
      <c r="E62" s="555"/>
      <c r="F62" s="555">
        <v>12</v>
      </c>
      <c r="G62" s="856">
        <f t="shared" si="22"/>
        <v>122</v>
      </c>
      <c r="H62" s="554"/>
      <c r="I62" s="555"/>
      <c r="J62" s="554">
        <f>K62+L62</f>
        <v>110</v>
      </c>
      <c r="K62" s="554">
        <v>20</v>
      </c>
      <c r="L62" s="554">
        <v>90</v>
      </c>
      <c r="M62" s="588">
        <v>60</v>
      </c>
      <c r="N62" s="554">
        <v>18</v>
      </c>
      <c r="O62" s="555">
        <v>12</v>
      </c>
      <c r="P62" s="588"/>
      <c r="Q62" s="857"/>
      <c r="R62" s="568"/>
      <c r="S62" s="588"/>
      <c r="T62" s="860"/>
      <c r="U62" s="554"/>
      <c r="V62" s="554"/>
      <c r="W62" s="555"/>
      <c r="X62" s="555"/>
      <c r="Y62" s="555"/>
      <c r="Z62" s="555"/>
      <c r="AA62" s="554"/>
      <c r="AB62" s="564"/>
      <c r="AC62" s="588"/>
      <c r="AD62" s="554"/>
      <c r="AE62" s="555"/>
      <c r="AF62" s="554"/>
      <c r="AG62" s="554"/>
      <c r="AH62" s="554"/>
      <c r="AI62" s="554"/>
      <c r="AJ62" s="555"/>
      <c r="AK62" s="555"/>
      <c r="AL62" s="555"/>
      <c r="AM62" s="555"/>
      <c r="AN62" s="555"/>
      <c r="AO62" s="555"/>
      <c r="AP62" s="555"/>
      <c r="AQ62" s="555">
        <v>90</v>
      </c>
      <c r="AR62" s="564">
        <v>20</v>
      </c>
      <c r="AS62" s="552"/>
      <c r="AT62" s="543"/>
    </row>
    <row r="63" spans="1:46" ht="17.25" customHeight="1" thickBot="1" x14ac:dyDescent="0.25">
      <c r="A63" s="532" t="s">
        <v>358</v>
      </c>
      <c r="B63" s="596" t="s">
        <v>263</v>
      </c>
      <c r="C63" s="564"/>
      <c r="D63" s="564">
        <v>8</v>
      </c>
      <c r="E63" s="552"/>
      <c r="F63" s="604"/>
      <c r="G63" s="567"/>
      <c r="H63" s="552"/>
      <c r="I63" s="552">
        <v>72</v>
      </c>
      <c r="J63" s="564"/>
      <c r="K63" s="564"/>
      <c r="L63" s="564"/>
      <c r="M63" s="604"/>
      <c r="N63" s="564"/>
      <c r="O63" s="552"/>
      <c r="P63" s="604"/>
      <c r="Q63" s="641"/>
      <c r="R63" s="564"/>
      <c r="S63" s="604"/>
      <c r="T63" s="861"/>
      <c r="U63" s="564"/>
      <c r="V63" s="564"/>
      <c r="W63" s="552"/>
      <c r="X63" s="552"/>
      <c r="Y63" s="552"/>
      <c r="Z63" s="552"/>
      <c r="AA63" s="564"/>
      <c r="AB63" s="564"/>
      <c r="AC63" s="604"/>
      <c r="AD63" s="564"/>
      <c r="AE63" s="552"/>
      <c r="AF63" s="564"/>
      <c r="AG63" s="564"/>
      <c r="AH63" s="564"/>
      <c r="AI63" s="564"/>
      <c r="AJ63" s="552"/>
      <c r="AK63" s="552"/>
      <c r="AL63" s="552"/>
      <c r="AM63" s="552"/>
      <c r="AN63" s="552"/>
      <c r="AO63" s="552"/>
      <c r="AP63" s="552"/>
      <c r="AQ63" s="552">
        <v>72</v>
      </c>
      <c r="AR63" s="565"/>
      <c r="AS63" s="565">
        <v>6</v>
      </c>
      <c r="AT63" s="565">
        <v>6</v>
      </c>
    </row>
    <row r="64" spans="1:46" ht="14.25" customHeight="1" thickBot="1" x14ac:dyDescent="0.25">
      <c r="A64" s="640" t="s">
        <v>140</v>
      </c>
      <c r="B64" s="613" t="s">
        <v>273</v>
      </c>
      <c r="C64" s="566"/>
      <c r="D64" s="566">
        <v>8</v>
      </c>
      <c r="E64" s="565"/>
      <c r="F64" s="565"/>
      <c r="G64" s="854">
        <f t="shared" si="22"/>
        <v>0</v>
      </c>
      <c r="H64" s="554"/>
      <c r="I64" s="555">
        <v>72</v>
      </c>
      <c r="J64" s="554"/>
      <c r="K64" s="554"/>
      <c r="L64" s="554"/>
      <c r="M64" s="588"/>
      <c r="N64" s="554"/>
      <c r="O64" s="555"/>
      <c r="P64" s="588"/>
      <c r="Q64" s="589"/>
      <c r="R64" s="554"/>
      <c r="S64" s="588"/>
      <c r="T64" s="862"/>
      <c r="U64" s="555"/>
      <c r="V64" s="554"/>
      <c r="W64" s="555"/>
      <c r="X64" s="555"/>
      <c r="Y64" s="555"/>
      <c r="Z64" s="555"/>
      <c r="AA64" s="554"/>
      <c r="AB64" s="554"/>
      <c r="AC64" s="588"/>
      <c r="AD64" s="554"/>
      <c r="AE64" s="555"/>
      <c r="AF64" s="554"/>
      <c r="AG64" s="554"/>
      <c r="AH64" s="554"/>
      <c r="AI64" s="554"/>
      <c r="AJ64" s="555"/>
      <c r="AK64" s="555"/>
      <c r="AL64" s="568"/>
      <c r="AM64" s="555"/>
      <c r="AN64" s="555"/>
      <c r="AO64" s="555"/>
      <c r="AP64" s="555"/>
      <c r="AQ64" s="555">
        <v>72</v>
      </c>
      <c r="AR64" s="555"/>
      <c r="AS64" s="555">
        <v>6</v>
      </c>
      <c r="AT64" s="555">
        <v>6</v>
      </c>
    </row>
    <row r="65" spans="1:46" ht="14.25" customHeight="1" thickBot="1" x14ac:dyDescent="0.25">
      <c r="A65" s="665" t="s">
        <v>381</v>
      </c>
      <c r="B65" s="752" t="s">
        <v>390</v>
      </c>
      <c r="C65" s="590"/>
      <c r="D65" s="566"/>
      <c r="E65" s="565"/>
      <c r="F65" s="670">
        <v>12</v>
      </c>
      <c r="G65" s="526"/>
      <c r="H65" s="564"/>
      <c r="I65" s="564"/>
      <c r="J65" s="564"/>
      <c r="K65" s="564"/>
      <c r="L65" s="564"/>
      <c r="M65" s="564"/>
      <c r="N65" s="564"/>
      <c r="O65" s="564"/>
      <c r="P65" s="641"/>
      <c r="Q65" s="641"/>
      <c r="R65" s="564"/>
      <c r="S65" s="552"/>
      <c r="T65" s="564"/>
      <c r="U65" s="564"/>
      <c r="V65" s="564"/>
      <c r="W65" s="564"/>
      <c r="X65" s="564"/>
      <c r="Y65" s="564"/>
      <c r="Z65" s="564"/>
      <c r="AA65" s="564"/>
      <c r="AB65" s="564"/>
      <c r="AC65" s="552"/>
      <c r="AD65" s="564"/>
      <c r="AE65" s="552"/>
      <c r="AF65" s="564"/>
      <c r="AG65" s="564"/>
      <c r="AH65" s="564"/>
      <c r="AI65" s="564"/>
      <c r="AJ65" s="564"/>
      <c r="AK65" s="564"/>
      <c r="AL65" s="564"/>
      <c r="AM65" s="552"/>
      <c r="AN65" s="564"/>
      <c r="AO65" s="564"/>
      <c r="AP65" s="564"/>
      <c r="AQ65" s="564"/>
      <c r="AR65" s="564"/>
      <c r="AS65" s="564"/>
      <c r="AT65" s="564">
        <v>12</v>
      </c>
    </row>
    <row r="66" spans="1:46" ht="54" customHeight="1" thickBot="1" x14ac:dyDescent="0.25">
      <c r="A66" s="532" t="s">
        <v>268</v>
      </c>
      <c r="B66" s="596" t="s">
        <v>307</v>
      </c>
      <c r="C66" s="564" t="s">
        <v>308</v>
      </c>
      <c r="D66" s="528">
        <v>2</v>
      </c>
      <c r="E66" s="552"/>
      <c r="F66" s="615">
        <f>SUM(F67:F71)</f>
        <v>36</v>
      </c>
      <c r="G66" s="530">
        <f t="shared" si="22"/>
        <v>372</v>
      </c>
      <c r="H66" s="528">
        <f>SUM(I66:J66)</f>
        <v>480</v>
      </c>
      <c r="I66" s="615">
        <v>144</v>
      </c>
      <c r="J66" s="528">
        <f>SUM(J67:J70)</f>
        <v>336</v>
      </c>
      <c r="K66" s="528">
        <f t="shared" ref="K66:AT66" si="41">SUM(K67:K70)</f>
        <v>48</v>
      </c>
      <c r="L66" s="528">
        <f t="shared" si="41"/>
        <v>288</v>
      </c>
      <c r="M66" s="616">
        <f t="shared" si="41"/>
        <v>160</v>
      </c>
      <c r="N66" s="528">
        <f t="shared" si="41"/>
        <v>80</v>
      </c>
      <c r="O66" s="615">
        <f t="shared" si="41"/>
        <v>48</v>
      </c>
      <c r="P66" s="616">
        <f t="shared" si="41"/>
        <v>0</v>
      </c>
      <c r="Q66" s="688">
        <f t="shared" si="41"/>
        <v>0</v>
      </c>
      <c r="R66" s="528"/>
      <c r="S66" s="615"/>
      <c r="T66" s="615">
        <f t="shared" si="41"/>
        <v>0</v>
      </c>
      <c r="U66" s="615"/>
      <c r="V66" s="528"/>
      <c r="W66" s="615">
        <f t="shared" si="41"/>
        <v>0</v>
      </c>
      <c r="X66" s="615"/>
      <c r="Y66" s="615"/>
      <c r="Z66" s="615"/>
      <c r="AA66" s="528">
        <f t="shared" si="41"/>
        <v>0</v>
      </c>
      <c r="AB66" s="528"/>
      <c r="AC66" s="616"/>
      <c r="AD66" s="528">
        <f t="shared" si="41"/>
        <v>0</v>
      </c>
      <c r="AE66" s="615">
        <f t="shared" si="41"/>
        <v>0</v>
      </c>
      <c r="AF66" s="528">
        <f t="shared" si="41"/>
        <v>0</v>
      </c>
      <c r="AG66" s="528"/>
      <c r="AH66" s="528">
        <f t="shared" si="41"/>
        <v>0</v>
      </c>
      <c r="AI66" s="528">
        <f t="shared" si="41"/>
        <v>0</v>
      </c>
      <c r="AJ66" s="615"/>
      <c r="AK66" s="615"/>
      <c r="AL66" s="615">
        <f t="shared" si="41"/>
        <v>0</v>
      </c>
      <c r="AM66" s="615">
        <f t="shared" si="41"/>
        <v>432</v>
      </c>
      <c r="AN66" s="528">
        <f t="shared" si="41"/>
        <v>48</v>
      </c>
      <c r="AO66" s="615">
        <f>SUM(AO67:AO71)</f>
        <v>12</v>
      </c>
      <c r="AP66" s="615">
        <f>SUM(AP67:AP71)</f>
        <v>24</v>
      </c>
      <c r="AQ66" s="615">
        <f t="shared" si="41"/>
        <v>0</v>
      </c>
      <c r="AR66" s="615">
        <f t="shared" si="41"/>
        <v>0</v>
      </c>
      <c r="AS66" s="615"/>
      <c r="AT66" s="615">
        <f t="shared" si="41"/>
        <v>0</v>
      </c>
    </row>
    <row r="67" spans="1:46" ht="18.75" customHeight="1" x14ac:dyDescent="0.2">
      <c r="A67" s="594" t="s">
        <v>269</v>
      </c>
      <c r="B67" s="595" t="s">
        <v>310</v>
      </c>
      <c r="C67" s="570">
        <v>7</v>
      </c>
      <c r="D67" s="570"/>
      <c r="E67" s="543"/>
      <c r="F67" s="543">
        <v>12</v>
      </c>
      <c r="G67" s="538">
        <f t="shared" si="22"/>
        <v>180</v>
      </c>
      <c r="H67" s="605"/>
      <c r="I67" s="543"/>
      <c r="J67" s="570">
        <f>+K67+L67</f>
        <v>168</v>
      </c>
      <c r="K67" s="570">
        <v>24</v>
      </c>
      <c r="L67" s="570">
        <v>144</v>
      </c>
      <c r="M67" s="573">
        <v>80</v>
      </c>
      <c r="N67" s="570">
        <v>40</v>
      </c>
      <c r="O67" s="543">
        <v>24</v>
      </c>
      <c r="P67" s="573"/>
      <c r="Q67" s="570"/>
      <c r="R67" s="570"/>
      <c r="S67" s="570"/>
      <c r="T67" s="533"/>
      <c r="U67" s="573"/>
      <c r="V67" s="570"/>
      <c r="W67" s="543"/>
      <c r="X67" s="543"/>
      <c r="Y67" s="543"/>
      <c r="Z67" s="543"/>
      <c r="AA67" s="570"/>
      <c r="AB67" s="570"/>
      <c r="AC67" s="573"/>
      <c r="AD67" s="570"/>
      <c r="AE67" s="543"/>
      <c r="AF67" s="570"/>
      <c r="AG67" s="570"/>
      <c r="AH67" s="570"/>
      <c r="AI67" s="570"/>
      <c r="AJ67" s="543"/>
      <c r="AK67" s="543"/>
      <c r="AL67" s="543"/>
      <c r="AM67" s="543">
        <v>144</v>
      </c>
      <c r="AN67" s="543">
        <v>24</v>
      </c>
      <c r="AO67" s="543">
        <v>6</v>
      </c>
      <c r="AP67" s="543">
        <v>6</v>
      </c>
      <c r="AQ67" s="543"/>
      <c r="AR67" s="543"/>
      <c r="AS67" s="543"/>
      <c r="AT67" s="543"/>
    </row>
    <row r="68" spans="1:46" ht="20.25" customHeight="1" thickBot="1" x14ac:dyDescent="0.25">
      <c r="A68" s="560" t="s">
        <v>309</v>
      </c>
      <c r="B68" s="638" t="s">
        <v>311</v>
      </c>
      <c r="C68" s="584">
        <v>7</v>
      </c>
      <c r="D68" s="584"/>
      <c r="E68" s="563"/>
      <c r="F68" s="563">
        <v>12</v>
      </c>
      <c r="G68" s="557">
        <f t="shared" si="22"/>
        <v>180</v>
      </c>
      <c r="H68" s="639"/>
      <c r="I68" s="563"/>
      <c r="J68" s="584">
        <f>+K68+L68</f>
        <v>168</v>
      </c>
      <c r="K68" s="584">
        <v>24</v>
      </c>
      <c r="L68" s="584">
        <v>144</v>
      </c>
      <c r="M68" s="687">
        <v>80</v>
      </c>
      <c r="N68" s="584">
        <v>40</v>
      </c>
      <c r="O68" s="563">
        <v>24</v>
      </c>
      <c r="P68" s="687"/>
      <c r="Q68" s="584"/>
      <c r="R68" s="584"/>
      <c r="S68" s="584"/>
      <c r="T68" s="584"/>
      <c r="U68" s="687"/>
      <c r="V68" s="584"/>
      <c r="W68" s="563"/>
      <c r="X68" s="563"/>
      <c r="Y68" s="563"/>
      <c r="Z68" s="563"/>
      <c r="AA68" s="584"/>
      <c r="AB68" s="584"/>
      <c r="AC68" s="687"/>
      <c r="AD68" s="584"/>
      <c r="AE68" s="563"/>
      <c r="AF68" s="584"/>
      <c r="AG68" s="584"/>
      <c r="AH68" s="584"/>
      <c r="AI68" s="584"/>
      <c r="AJ68" s="563"/>
      <c r="AK68" s="563"/>
      <c r="AL68" s="563"/>
      <c r="AM68" s="563">
        <v>144</v>
      </c>
      <c r="AN68" s="563">
        <v>24</v>
      </c>
      <c r="AO68" s="563">
        <v>6</v>
      </c>
      <c r="AP68" s="563">
        <v>6</v>
      </c>
      <c r="AQ68" s="563"/>
      <c r="AR68" s="563"/>
      <c r="AS68" s="563"/>
      <c r="AT68" s="563"/>
    </row>
    <row r="69" spans="1:46" ht="18.75" customHeight="1" thickBot="1" x14ac:dyDescent="0.25">
      <c r="A69" s="532" t="s">
        <v>312</v>
      </c>
      <c r="B69" s="596" t="s">
        <v>263</v>
      </c>
      <c r="C69" s="564"/>
      <c r="D69" s="564">
        <v>7</v>
      </c>
      <c r="E69" s="552"/>
      <c r="F69" s="552"/>
      <c r="G69" s="530">
        <f t="shared" si="22"/>
        <v>0</v>
      </c>
      <c r="H69" s="603"/>
      <c r="I69" s="552">
        <v>72</v>
      </c>
      <c r="J69" s="564"/>
      <c r="K69" s="564"/>
      <c r="L69" s="564"/>
      <c r="M69" s="604"/>
      <c r="N69" s="564"/>
      <c r="O69" s="552"/>
      <c r="P69" s="604"/>
      <c r="Q69" s="564"/>
      <c r="R69" s="564"/>
      <c r="S69" s="564"/>
      <c r="T69" s="564"/>
      <c r="U69" s="604"/>
      <c r="V69" s="564"/>
      <c r="W69" s="552"/>
      <c r="X69" s="552"/>
      <c r="Y69" s="552"/>
      <c r="Z69" s="552"/>
      <c r="AA69" s="564"/>
      <c r="AB69" s="564"/>
      <c r="AC69" s="604"/>
      <c r="AD69" s="564"/>
      <c r="AE69" s="552"/>
      <c r="AF69" s="564"/>
      <c r="AG69" s="564"/>
      <c r="AH69" s="564"/>
      <c r="AI69" s="564"/>
      <c r="AJ69" s="552"/>
      <c r="AK69" s="552"/>
      <c r="AL69" s="552"/>
      <c r="AM69" s="552">
        <v>72</v>
      </c>
      <c r="AN69" s="552"/>
      <c r="AO69" s="552"/>
      <c r="AP69" s="552"/>
      <c r="AQ69" s="552"/>
      <c r="AR69" s="552"/>
      <c r="AS69" s="552"/>
      <c r="AT69" s="552"/>
    </row>
    <row r="70" spans="1:46" ht="14.25" customHeight="1" thickBot="1" x14ac:dyDescent="0.25">
      <c r="A70" s="640" t="s">
        <v>276</v>
      </c>
      <c r="B70" s="613" t="s">
        <v>273</v>
      </c>
      <c r="C70" s="566"/>
      <c r="D70" s="566">
        <v>7</v>
      </c>
      <c r="E70" s="565"/>
      <c r="F70" s="565"/>
      <c r="G70" s="843">
        <f t="shared" si="22"/>
        <v>0</v>
      </c>
      <c r="H70" s="637"/>
      <c r="I70" s="565">
        <v>72</v>
      </c>
      <c r="J70" s="566"/>
      <c r="K70" s="637"/>
      <c r="L70" s="566"/>
      <c r="M70" s="614"/>
      <c r="N70" s="566"/>
      <c r="O70" s="565"/>
      <c r="P70" s="614"/>
      <c r="Q70" s="564"/>
      <c r="R70" s="554"/>
      <c r="S70" s="554"/>
      <c r="T70" s="554"/>
      <c r="U70" s="588"/>
      <c r="V70" s="554"/>
      <c r="W70" s="863"/>
      <c r="X70" s="863"/>
      <c r="Y70" s="863"/>
      <c r="Z70" s="863"/>
      <c r="AA70" s="748"/>
      <c r="AB70" s="748"/>
      <c r="AC70" s="848"/>
      <c r="AD70" s="566"/>
      <c r="AE70" s="551"/>
      <c r="AF70" s="749"/>
      <c r="AG70" s="749"/>
      <c r="AH70" s="749"/>
      <c r="AI70" s="749"/>
      <c r="AJ70" s="551"/>
      <c r="AK70" s="551"/>
      <c r="AL70" s="551"/>
      <c r="AM70" s="566">
        <v>72</v>
      </c>
      <c r="AN70" s="565"/>
      <c r="AO70" s="565"/>
      <c r="AP70" s="565"/>
      <c r="AQ70" s="551"/>
      <c r="AR70" s="551"/>
      <c r="AS70" s="551"/>
      <c r="AT70" s="551"/>
    </row>
    <row r="71" spans="1:46" ht="14.25" customHeight="1" thickBot="1" x14ac:dyDescent="0.25">
      <c r="A71" s="665" t="s">
        <v>384</v>
      </c>
      <c r="B71" s="752" t="s">
        <v>390</v>
      </c>
      <c r="C71" s="590"/>
      <c r="D71" s="566"/>
      <c r="E71" s="565"/>
      <c r="F71" s="670">
        <v>12</v>
      </c>
      <c r="G71" s="843"/>
      <c r="H71" s="637"/>
      <c r="I71" s="565"/>
      <c r="J71" s="566"/>
      <c r="K71" s="591"/>
      <c r="L71" s="566"/>
      <c r="M71" s="614"/>
      <c r="N71" s="566"/>
      <c r="O71" s="565"/>
      <c r="P71" s="614"/>
      <c r="Q71" s="564"/>
      <c r="R71" s="564"/>
      <c r="S71" s="564"/>
      <c r="T71" s="564"/>
      <c r="U71" s="604"/>
      <c r="V71" s="564"/>
      <c r="W71" s="615"/>
      <c r="X71" s="615"/>
      <c r="Y71" s="615"/>
      <c r="Z71" s="615"/>
      <c r="AA71" s="528"/>
      <c r="AB71" s="528"/>
      <c r="AC71" s="615"/>
      <c r="AD71" s="566"/>
      <c r="AE71" s="551"/>
      <c r="AF71" s="749"/>
      <c r="AG71" s="749"/>
      <c r="AH71" s="749"/>
      <c r="AI71" s="749"/>
      <c r="AJ71" s="551"/>
      <c r="AK71" s="551"/>
      <c r="AL71" s="551"/>
      <c r="AM71" s="566"/>
      <c r="AN71" s="565"/>
      <c r="AO71" s="565"/>
      <c r="AP71" s="565">
        <v>12</v>
      </c>
      <c r="AQ71" s="551"/>
      <c r="AR71" s="551"/>
      <c r="AS71" s="551"/>
      <c r="AT71" s="551"/>
    </row>
    <row r="72" spans="1:46" ht="53.25" customHeight="1" thickBot="1" x14ac:dyDescent="0.25">
      <c r="A72" s="532" t="s">
        <v>270</v>
      </c>
      <c r="B72" s="596" t="s">
        <v>314</v>
      </c>
      <c r="C72" s="564" t="s">
        <v>278</v>
      </c>
      <c r="D72" s="528">
        <v>3</v>
      </c>
      <c r="E72" s="615">
        <v>0</v>
      </c>
      <c r="F72" s="615">
        <f>SUM(F73:F78)</f>
        <v>36</v>
      </c>
      <c r="G72" s="530">
        <f t="shared" si="22"/>
        <v>524</v>
      </c>
      <c r="H72" s="528">
        <f>SUM(I72:J72)</f>
        <v>776</v>
      </c>
      <c r="I72" s="615">
        <f>SUM(I73:I77)</f>
        <v>288</v>
      </c>
      <c r="J72" s="528">
        <f>SUM(J73:J77)</f>
        <v>488</v>
      </c>
      <c r="K72" s="528">
        <f t="shared" ref="K72:AT72" si="42">SUM(K73:K77)</f>
        <v>62</v>
      </c>
      <c r="L72" s="528">
        <f t="shared" si="42"/>
        <v>426</v>
      </c>
      <c r="M72" s="616">
        <f t="shared" si="42"/>
        <v>236</v>
      </c>
      <c r="N72" s="528">
        <f t="shared" si="42"/>
        <v>100</v>
      </c>
      <c r="O72" s="528"/>
      <c r="P72" s="688">
        <f t="shared" si="42"/>
        <v>0</v>
      </c>
      <c r="Q72" s="528">
        <f t="shared" si="42"/>
        <v>0</v>
      </c>
      <c r="R72" s="528"/>
      <c r="S72" s="528">
        <f t="shared" si="42"/>
        <v>0</v>
      </c>
      <c r="T72" s="528">
        <f t="shared" si="42"/>
        <v>0</v>
      </c>
      <c r="U72" s="616"/>
      <c r="V72" s="528">
        <f t="shared" si="42"/>
        <v>0</v>
      </c>
      <c r="W72" s="615">
        <f>SUM(W73:W77)</f>
        <v>312</v>
      </c>
      <c r="X72" s="615">
        <f>SUM(X73:X77)</f>
        <v>24</v>
      </c>
      <c r="Y72" s="615"/>
      <c r="Z72" s="615">
        <f>SUM(Z73:Z77)</f>
        <v>0</v>
      </c>
      <c r="AA72" s="528">
        <f t="shared" si="42"/>
        <v>402</v>
      </c>
      <c r="AB72" s="528">
        <f t="shared" si="42"/>
        <v>38</v>
      </c>
      <c r="AC72" s="528">
        <f>SUM(AC73:AC78)</f>
        <v>24</v>
      </c>
      <c r="AD72" s="528">
        <f t="shared" si="42"/>
        <v>12</v>
      </c>
      <c r="AE72" s="615">
        <f t="shared" si="42"/>
        <v>0</v>
      </c>
      <c r="AF72" s="528">
        <f t="shared" si="42"/>
        <v>0</v>
      </c>
      <c r="AG72" s="528"/>
      <c r="AH72" s="528">
        <f t="shared" si="42"/>
        <v>0</v>
      </c>
      <c r="AI72" s="528">
        <f t="shared" si="42"/>
        <v>0</v>
      </c>
      <c r="AJ72" s="528">
        <f t="shared" si="42"/>
        <v>0</v>
      </c>
      <c r="AK72" s="528"/>
      <c r="AL72" s="528">
        <f t="shared" si="42"/>
        <v>0</v>
      </c>
      <c r="AM72" s="528">
        <f t="shared" si="42"/>
        <v>0</v>
      </c>
      <c r="AN72" s="528">
        <f t="shared" si="42"/>
        <v>0</v>
      </c>
      <c r="AO72" s="615"/>
      <c r="AP72" s="615">
        <f t="shared" si="42"/>
        <v>0</v>
      </c>
      <c r="AQ72" s="615">
        <f t="shared" si="42"/>
        <v>0</v>
      </c>
      <c r="AR72" s="615">
        <f t="shared" si="42"/>
        <v>0</v>
      </c>
      <c r="AS72" s="615"/>
      <c r="AT72" s="615">
        <f t="shared" si="42"/>
        <v>0</v>
      </c>
    </row>
    <row r="73" spans="1:46" ht="27" customHeight="1" thickBot="1" x14ac:dyDescent="0.25">
      <c r="A73" s="594" t="s">
        <v>271</v>
      </c>
      <c r="B73" s="659" t="s">
        <v>315</v>
      </c>
      <c r="C73" s="608">
        <v>4</v>
      </c>
      <c r="D73" s="533"/>
      <c r="E73" s="543"/>
      <c r="F73" s="543">
        <v>12</v>
      </c>
      <c r="G73" s="538">
        <f t="shared" si="22"/>
        <v>170</v>
      </c>
      <c r="H73" s="609"/>
      <c r="I73" s="610"/>
      <c r="J73" s="570">
        <f>K73+L73</f>
        <v>158</v>
      </c>
      <c r="K73" s="570">
        <v>26</v>
      </c>
      <c r="L73" s="570">
        <v>132</v>
      </c>
      <c r="M73" s="573">
        <v>96</v>
      </c>
      <c r="N73" s="570">
        <v>20</v>
      </c>
      <c r="O73" s="543">
        <v>16</v>
      </c>
      <c r="P73" s="700"/>
      <c r="Q73" s="533"/>
      <c r="R73" s="533"/>
      <c r="S73" s="533"/>
      <c r="T73" s="575"/>
      <c r="U73" s="573"/>
      <c r="V73" s="570"/>
      <c r="W73" s="543">
        <v>72</v>
      </c>
      <c r="X73" s="533">
        <v>12</v>
      </c>
      <c r="Y73" s="543"/>
      <c r="Z73" s="543"/>
      <c r="AA73" s="533">
        <v>60</v>
      </c>
      <c r="AB73" s="533">
        <v>14</v>
      </c>
      <c r="AC73" s="533">
        <v>6</v>
      </c>
      <c r="AD73" s="533">
        <v>6</v>
      </c>
      <c r="AE73" s="610"/>
      <c r="AF73" s="609"/>
      <c r="AG73" s="609"/>
      <c r="AH73" s="609"/>
      <c r="AI73" s="609"/>
      <c r="AJ73" s="610"/>
      <c r="AK73" s="610"/>
      <c r="AL73" s="543"/>
      <c r="AM73" s="570"/>
      <c r="AN73" s="543"/>
      <c r="AO73" s="543"/>
      <c r="AP73" s="543"/>
      <c r="AQ73" s="543"/>
      <c r="AR73" s="543"/>
      <c r="AS73" s="543"/>
      <c r="AT73" s="533"/>
    </row>
    <row r="74" spans="1:46" ht="27" customHeight="1" thickBot="1" x14ac:dyDescent="0.25">
      <c r="A74" s="642" t="s">
        <v>313</v>
      </c>
      <c r="B74" s="597" t="s">
        <v>316</v>
      </c>
      <c r="C74" s="589">
        <v>4</v>
      </c>
      <c r="D74" s="579"/>
      <c r="E74" s="550"/>
      <c r="F74" s="550">
        <v>12</v>
      </c>
      <c r="G74" s="854">
        <f t="shared" si="22"/>
        <v>342</v>
      </c>
      <c r="H74" s="643"/>
      <c r="I74" s="644"/>
      <c r="J74" s="579">
        <f>K74+L74</f>
        <v>330</v>
      </c>
      <c r="K74" s="579">
        <v>36</v>
      </c>
      <c r="L74" s="579">
        <v>294</v>
      </c>
      <c r="M74" s="582">
        <v>140</v>
      </c>
      <c r="N74" s="579">
        <v>80</v>
      </c>
      <c r="O74" s="550">
        <v>74</v>
      </c>
      <c r="P74" s="701"/>
      <c r="Q74" s="579"/>
      <c r="R74" s="579"/>
      <c r="S74" s="579"/>
      <c r="T74" s="579"/>
      <c r="U74" s="582"/>
      <c r="V74" s="579"/>
      <c r="W74" s="550">
        <v>96</v>
      </c>
      <c r="X74" s="579">
        <v>12</v>
      </c>
      <c r="Y74" s="550"/>
      <c r="Z74" s="550"/>
      <c r="AA74" s="579">
        <v>198</v>
      </c>
      <c r="AB74" s="582">
        <v>24</v>
      </c>
      <c r="AC74" s="582">
        <v>6</v>
      </c>
      <c r="AD74" s="579">
        <v>6</v>
      </c>
      <c r="AE74" s="644"/>
      <c r="AF74" s="643"/>
      <c r="AG74" s="643"/>
      <c r="AH74" s="643"/>
      <c r="AI74" s="643"/>
      <c r="AJ74" s="644"/>
      <c r="AK74" s="644"/>
      <c r="AL74" s="550"/>
      <c r="AM74" s="579"/>
      <c r="AN74" s="550"/>
      <c r="AO74" s="550"/>
      <c r="AP74" s="550"/>
      <c r="AQ74" s="550"/>
      <c r="AR74" s="555"/>
      <c r="AS74" s="555"/>
      <c r="AT74" s="554"/>
    </row>
    <row r="75" spans="1:46" ht="23.25" customHeight="1" thickBot="1" x14ac:dyDescent="0.25">
      <c r="A75" s="532" t="s">
        <v>359</v>
      </c>
      <c r="B75" s="596" t="s">
        <v>332</v>
      </c>
      <c r="C75" s="641"/>
      <c r="D75" s="564">
        <v>3</v>
      </c>
      <c r="E75" s="552"/>
      <c r="F75" s="615"/>
      <c r="G75" s="530">
        <f t="shared" si="22"/>
        <v>0</v>
      </c>
      <c r="H75" s="528"/>
      <c r="I75" s="552">
        <v>48</v>
      </c>
      <c r="J75" s="564"/>
      <c r="K75" s="564"/>
      <c r="L75" s="564"/>
      <c r="M75" s="604"/>
      <c r="N75" s="564"/>
      <c r="O75" s="552"/>
      <c r="P75" s="616"/>
      <c r="Q75" s="564"/>
      <c r="R75" s="564"/>
      <c r="S75" s="564"/>
      <c r="T75" s="564"/>
      <c r="U75" s="604"/>
      <c r="V75" s="564"/>
      <c r="W75" s="552">
        <v>48</v>
      </c>
      <c r="X75" s="564"/>
      <c r="Y75" s="552"/>
      <c r="Z75" s="552"/>
      <c r="AA75" s="564"/>
      <c r="AB75" s="604"/>
      <c r="AC75" s="604"/>
      <c r="AD75" s="564"/>
      <c r="AE75" s="615"/>
      <c r="AF75" s="528"/>
      <c r="AG75" s="528"/>
      <c r="AH75" s="528"/>
      <c r="AI75" s="528"/>
      <c r="AJ75" s="615"/>
      <c r="AK75" s="615"/>
      <c r="AL75" s="552"/>
      <c r="AM75" s="564"/>
      <c r="AN75" s="552"/>
      <c r="AO75" s="552"/>
      <c r="AP75" s="552"/>
      <c r="AQ75" s="552"/>
      <c r="AR75" s="552"/>
      <c r="AS75" s="552"/>
      <c r="AT75" s="564"/>
    </row>
    <row r="76" spans="1:46" ht="19.5" customHeight="1" thickBot="1" x14ac:dyDescent="0.25">
      <c r="A76" s="532" t="s">
        <v>360</v>
      </c>
      <c r="B76" s="596" t="s">
        <v>333</v>
      </c>
      <c r="C76" s="641"/>
      <c r="D76" s="564">
        <v>3</v>
      </c>
      <c r="E76" s="552"/>
      <c r="F76" s="615"/>
      <c r="G76" s="526">
        <f>J76+F76</f>
        <v>0</v>
      </c>
      <c r="H76" s="528"/>
      <c r="I76" s="552">
        <v>96</v>
      </c>
      <c r="J76" s="564"/>
      <c r="K76" s="564"/>
      <c r="L76" s="564"/>
      <c r="M76" s="604"/>
      <c r="N76" s="564"/>
      <c r="O76" s="552"/>
      <c r="P76" s="616"/>
      <c r="Q76" s="564"/>
      <c r="R76" s="564"/>
      <c r="S76" s="564"/>
      <c r="T76" s="564"/>
      <c r="U76" s="604"/>
      <c r="V76" s="564"/>
      <c r="W76" s="552">
        <v>96</v>
      </c>
      <c r="X76" s="564"/>
      <c r="Y76" s="552"/>
      <c r="Z76" s="552"/>
      <c r="AA76" s="564"/>
      <c r="AB76" s="604"/>
      <c r="AC76" s="604"/>
      <c r="AD76" s="564"/>
      <c r="AE76" s="615"/>
      <c r="AF76" s="528"/>
      <c r="AG76" s="528"/>
      <c r="AH76" s="528"/>
      <c r="AI76" s="528"/>
      <c r="AJ76" s="615"/>
      <c r="AK76" s="615"/>
      <c r="AL76" s="552"/>
      <c r="AM76" s="564"/>
      <c r="AN76" s="552"/>
      <c r="AO76" s="552"/>
      <c r="AP76" s="552"/>
      <c r="AQ76" s="552"/>
      <c r="AR76" s="552"/>
      <c r="AS76" s="552"/>
      <c r="AT76" s="564"/>
    </row>
    <row r="77" spans="1:46" ht="19.5" customHeight="1" thickBot="1" x14ac:dyDescent="0.25">
      <c r="A77" s="640" t="s">
        <v>272</v>
      </c>
      <c r="B77" s="613" t="s">
        <v>273</v>
      </c>
      <c r="C77" s="590"/>
      <c r="D77" s="566">
        <v>4</v>
      </c>
      <c r="E77" s="565"/>
      <c r="F77" s="565"/>
      <c r="G77" s="843">
        <f>J77+F77</f>
        <v>0</v>
      </c>
      <c r="H77" s="566"/>
      <c r="I77" s="565">
        <v>144</v>
      </c>
      <c r="J77" s="566"/>
      <c r="K77" s="566"/>
      <c r="L77" s="566"/>
      <c r="M77" s="614"/>
      <c r="N77" s="566"/>
      <c r="O77" s="565"/>
      <c r="P77" s="614"/>
      <c r="Q77" s="566"/>
      <c r="R77" s="566"/>
      <c r="S77" s="566"/>
      <c r="T77" s="566"/>
      <c r="U77" s="614"/>
      <c r="V77" s="566"/>
      <c r="W77" s="565"/>
      <c r="X77" s="566"/>
      <c r="Y77" s="565"/>
      <c r="Z77" s="565"/>
      <c r="AA77" s="566">
        <v>144</v>
      </c>
      <c r="AB77" s="614"/>
      <c r="AC77" s="614"/>
      <c r="AD77" s="566"/>
      <c r="AE77" s="565"/>
      <c r="AF77" s="566"/>
      <c r="AG77" s="566"/>
      <c r="AH77" s="566"/>
      <c r="AI77" s="566"/>
      <c r="AJ77" s="565"/>
      <c r="AK77" s="565"/>
      <c r="AL77" s="565"/>
      <c r="AM77" s="566"/>
      <c r="AN77" s="565"/>
      <c r="AO77" s="565"/>
      <c r="AP77" s="565"/>
      <c r="AQ77" s="565"/>
      <c r="AR77" s="565"/>
      <c r="AS77" s="565"/>
      <c r="AT77" s="566"/>
    </row>
    <row r="78" spans="1:46" ht="19.5" customHeight="1" thickBot="1" x14ac:dyDescent="0.25">
      <c r="A78" s="665" t="s">
        <v>381</v>
      </c>
      <c r="B78" s="752" t="s">
        <v>391</v>
      </c>
      <c r="C78" s="590"/>
      <c r="D78" s="566"/>
      <c r="E78" s="565"/>
      <c r="F78" s="670">
        <v>12</v>
      </c>
      <c r="G78" s="843"/>
      <c r="H78" s="566"/>
      <c r="I78" s="565"/>
      <c r="J78" s="566"/>
      <c r="K78" s="566"/>
      <c r="L78" s="566"/>
      <c r="M78" s="614"/>
      <c r="N78" s="566"/>
      <c r="O78" s="565"/>
      <c r="P78" s="614"/>
      <c r="Q78" s="566"/>
      <c r="R78" s="566"/>
      <c r="S78" s="566"/>
      <c r="T78" s="566"/>
      <c r="U78" s="614"/>
      <c r="V78" s="566"/>
      <c r="W78" s="565"/>
      <c r="X78" s="566"/>
      <c r="Y78" s="565"/>
      <c r="Z78" s="565"/>
      <c r="AA78" s="566"/>
      <c r="AB78" s="614"/>
      <c r="AC78" s="614">
        <v>12</v>
      </c>
      <c r="AD78" s="566"/>
      <c r="AE78" s="565"/>
      <c r="AF78" s="566"/>
      <c r="AG78" s="566"/>
      <c r="AH78" s="566"/>
      <c r="AI78" s="566"/>
      <c r="AJ78" s="565"/>
      <c r="AK78" s="565"/>
      <c r="AL78" s="565"/>
      <c r="AM78" s="566"/>
      <c r="AN78" s="565"/>
      <c r="AO78" s="565"/>
      <c r="AP78" s="565"/>
      <c r="AQ78" s="565"/>
      <c r="AR78" s="565"/>
      <c r="AS78" s="565"/>
      <c r="AT78" s="566"/>
    </row>
    <row r="79" spans="1:46" ht="27" customHeight="1" thickBot="1" x14ac:dyDescent="0.25">
      <c r="A79" s="1133" t="s">
        <v>365</v>
      </c>
      <c r="B79" s="1134"/>
      <c r="C79" s="526">
        <f>C36+C32+C26+C8</f>
        <v>20</v>
      </c>
      <c r="D79" s="526">
        <f>D36+D32+D26+D8</f>
        <v>47</v>
      </c>
      <c r="E79" s="526">
        <f>E36+E32+E26+E8</f>
        <v>3</v>
      </c>
      <c r="F79" s="615">
        <f>F36+F32+F26+F8</f>
        <v>248</v>
      </c>
      <c r="G79" s="528">
        <f>G36+G32+G26+G8</f>
        <v>4716</v>
      </c>
      <c r="H79" s="528">
        <f>I79+G79+AT84+AT85</f>
        <v>5940</v>
      </c>
      <c r="I79" s="528">
        <f>I36</f>
        <v>864</v>
      </c>
      <c r="J79" s="528">
        <f t="shared" ref="J79:V79" si="43">J36+J32+J26+J8</f>
        <v>4296</v>
      </c>
      <c r="K79" s="528">
        <f t="shared" si="43"/>
        <v>358</v>
      </c>
      <c r="L79" s="528">
        <f t="shared" si="43"/>
        <v>3938</v>
      </c>
      <c r="M79" s="616">
        <f t="shared" si="43"/>
        <v>1834</v>
      </c>
      <c r="N79" s="528">
        <f t="shared" si="43"/>
        <v>1328</v>
      </c>
      <c r="O79" s="528">
        <f t="shared" si="43"/>
        <v>544</v>
      </c>
      <c r="P79" s="616">
        <f t="shared" si="43"/>
        <v>86</v>
      </c>
      <c r="Q79" s="528">
        <f t="shared" si="43"/>
        <v>604</v>
      </c>
      <c r="R79" s="528">
        <f t="shared" si="43"/>
        <v>5</v>
      </c>
      <c r="S79" s="528">
        <f t="shared" si="43"/>
        <v>3</v>
      </c>
      <c r="T79" s="528">
        <f t="shared" si="43"/>
        <v>832</v>
      </c>
      <c r="U79" s="615">
        <f t="shared" si="43"/>
        <v>23</v>
      </c>
      <c r="V79" s="551">
        <f t="shared" si="43"/>
        <v>9</v>
      </c>
      <c r="W79" s="551">
        <f>W80</f>
        <v>388</v>
      </c>
      <c r="X79" s="528">
        <f>X36+X32+X26+X8-X75-X76</f>
        <v>56</v>
      </c>
      <c r="Y79" s="615">
        <f>Y36+Y32+Y26+Y8-Y75-Y76</f>
        <v>12</v>
      </c>
      <c r="Z79" s="615">
        <f>Z36+Z32+Z26+Z8-Z75-Z76</f>
        <v>12</v>
      </c>
      <c r="AA79" s="528">
        <f>AA36+AA32+AA26+AA8-AA77</f>
        <v>614</v>
      </c>
      <c r="AB79" s="528">
        <f>AB36+AB32+AB26+AB8</f>
        <v>94</v>
      </c>
      <c r="AC79" s="528">
        <f>AC36+AC32+AC26+AC8-AC77</f>
        <v>30</v>
      </c>
      <c r="AD79" s="528">
        <f>AD36+AD32+AD26+AD8-AD77</f>
        <v>18</v>
      </c>
      <c r="AE79" s="615">
        <f>AE36+AE32+AE26+AE8</f>
        <v>540</v>
      </c>
      <c r="AF79" s="528">
        <f>AF36+AF32+AF26+AF8</f>
        <v>60</v>
      </c>
      <c r="AG79" s="528">
        <f>AG36+AG32+AG26+AG8</f>
        <v>6</v>
      </c>
      <c r="AH79" s="528">
        <f>AH36+AH32+AH26+AH8</f>
        <v>6</v>
      </c>
      <c r="AI79" s="528">
        <f>AI36+AI32+AI26+AI8-AI58-AI59-AI52-AI53</f>
        <v>488</v>
      </c>
      <c r="AJ79" s="528">
        <f>AJ36+AJ32+AJ26+AJ8-AJ58-AJ59-AJ52-AJ53</f>
        <v>40</v>
      </c>
      <c r="AK79" s="528">
        <f>AK36+AK32+AK26+AK8</f>
        <v>12</v>
      </c>
      <c r="AL79" s="528">
        <f>AL36+AL32+AL26+AL8</f>
        <v>36</v>
      </c>
      <c r="AM79" s="528">
        <f>AM36+AM32+AM26+AM8-AM69-AM70</f>
        <v>372</v>
      </c>
      <c r="AN79" s="528">
        <f>AN36+AN32+AN26+AN8</f>
        <v>60</v>
      </c>
      <c r="AO79" s="528">
        <f>AO36+AO32+AO26+AO8</f>
        <v>12</v>
      </c>
      <c r="AP79" s="528">
        <f>AP36+AP32+AP26+AP8</f>
        <v>24</v>
      </c>
      <c r="AQ79" s="528">
        <f>AQ36+AQ32+AQ26+AQ8-AQ63-AQ64</f>
        <v>264</v>
      </c>
      <c r="AR79" s="615">
        <f>AR36+AR32+AR26+AR8</f>
        <v>48</v>
      </c>
      <c r="AS79" s="615">
        <f>AS36+AS32+AS26+AS8</f>
        <v>12</v>
      </c>
      <c r="AT79" s="615">
        <f>AT36+AT32+AT26+AT8</f>
        <v>36</v>
      </c>
    </row>
    <row r="80" spans="1:46" ht="27" customHeight="1" thickBot="1" x14ac:dyDescent="0.25">
      <c r="A80" s="1133" t="s">
        <v>279</v>
      </c>
      <c r="B80" s="1134"/>
      <c r="C80" s="526">
        <f>C79-C8</f>
        <v>18</v>
      </c>
      <c r="D80" s="526">
        <f>D79-D8</f>
        <v>28</v>
      </c>
      <c r="E80" s="526">
        <f>E79-E8</f>
        <v>3</v>
      </c>
      <c r="F80" s="615"/>
      <c r="G80" s="615"/>
      <c r="H80" s="591"/>
      <c r="I80" s="592"/>
      <c r="J80" s="528">
        <f t="shared" ref="J80:P80" si="44">J36+J32+J26</f>
        <v>3024</v>
      </c>
      <c r="K80" s="528">
        <f t="shared" si="44"/>
        <v>358</v>
      </c>
      <c r="L80" s="528">
        <f t="shared" si="44"/>
        <v>2666</v>
      </c>
      <c r="M80" s="616">
        <f t="shared" si="44"/>
        <v>1262</v>
      </c>
      <c r="N80" s="528">
        <f t="shared" si="44"/>
        <v>872</v>
      </c>
      <c r="O80" s="528">
        <f t="shared" si="44"/>
        <v>356</v>
      </c>
      <c r="P80" s="616">
        <f t="shared" si="44"/>
        <v>86</v>
      </c>
      <c r="Q80" s="747"/>
      <c r="R80" s="747"/>
      <c r="S80" s="747"/>
      <c r="T80" s="748"/>
      <c r="U80" s="615"/>
      <c r="V80" s="615"/>
      <c r="W80" s="528">
        <f>W36+W32+W26-W75-W76</f>
        <v>388</v>
      </c>
      <c r="X80" s="528">
        <f>X36+X32+X26-X75-X76</f>
        <v>56</v>
      </c>
      <c r="Y80" s="615"/>
      <c r="Z80" s="615">
        <f>Z36+Z32+Z26-Z75-Z76</f>
        <v>12</v>
      </c>
      <c r="AA80" s="528">
        <f>AA36+AA32+AA26-AA77</f>
        <v>614</v>
      </c>
      <c r="AB80" s="528">
        <f>AB36+AB32+AB26-AB75-AB76</f>
        <v>94</v>
      </c>
      <c r="AC80" s="528"/>
      <c r="AD80" s="528">
        <f>AD36+AD32+AD26-AD75-AD76</f>
        <v>18</v>
      </c>
      <c r="AE80" s="615">
        <f>AE36+AE32+AE26</f>
        <v>540</v>
      </c>
      <c r="AF80" s="528">
        <f>AF36+AF32+AF26</f>
        <v>60</v>
      </c>
      <c r="AG80" s="528"/>
      <c r="AH80" s="528">
        <f>AH36+AH32+AH26</f>
        <v>6</v>
      </c>
      <c r="AI80" s="528">
        <f>AI36+AI32+AI26-AI58-AI59-AI52-AI53</f>
        <v>488</v>
      </c>
      <c r="AJ80" s="528">
        <f>AJ36+AJ32+AJ26-AJ58-AJ59</f>
        <v>40</v>
      </c>
      <c r="AK80" s="528"/>
      <c r="AL80" s="528">
        <f>AL36+AL32+AL26-AL58-AL59</f>
        <v>36</v>
      </c>
      <c r="AM80" s="528">
        <f>AM36+AM32+AM26-AM69-AM70</f>
        <v>372</v>
      </c>
      <c r="AN80" s="528">
        <f>AN36+AN32+AN26</f>
        <v>60</v>
      </c>
      <c r="AO80" s="528"/>
      <c r="AP80" s="528">
        <f>AP36+AP32+AP26</f>
        <v>24</v>
      </c>
      <c r="AQ80" s="615">
        <f>AQ36+AQ32+AQ26-AQ64-AQ63</f>
        <v>264</v>
      </c>
      <c r="AR80" s="615">
        <f>AR36+AR32+AR26-AR64-AR63</f>
        <v>48</v>
      </c>
      <c r="AS80" s="615"/>
      <c r="AT80" s="615">
        <f>AT36+AT32+AT26-AT64-AT63</f>
        <v>24</v>
      </c>
    </row>
    <row r="81" spans="1:46" ht="27" customHeight="1" thickBot="1" x14ac:dyDescent="0.25">
      <c r="A81" s="1187" t="s">
        <v>280</v>
      </c>
      <c r="B81" s="1188"/>
      <c r="C81" s="538"/>
      <c r="D81" s="660"/>
      <c r="E81" s="661"/>
      <c r="F81" s="540"/>
      <c r="G81" s="540"/>
      <c r="H81" s="660"/>
      <c r="I81" s="662">
        <f>I79</f>
        <v>864</v>
      </c>
      <c r="J81" s="660"/>
      <c r="K81" s="538"/>
      <c r="L81" s="538"/>
      <c r="M81" s="539"/>
      <c r="N81" s="538"/>
      <c r="O81" s="540"/>
      <c r="P81" s="539"/>
      <c r="Q81" s="660"/>
      <c r="R81" s="660"/>
      <c r="S81" s="660"/>
      <c r="T81" s="660"/>
      <c r="U81" s="661"/>
      <c r="V81" s="661"/>
      <c r="W81" s="722">
        <f>W75+W76</f>
        <v>144</v>
      </c>
      <c r="X81" s="864"/>
      <c r="Y81" s="865"/>
      <c r="Z81" s="866"/>
      <c r="AA81" s="722">
        <v>144</v>
      </c>
      <c r="AB81" s="722"/>
      <c r="AC81" s="867"/>
      <c r="AD81" s="747"/>
      <c r="AE81" s="667"/>
      <c r="AF81" s="747"/>
      <c r="AG81" s="868"/>
      <c r="AH81" s="868"/>
      <c r="AI81" s="868">
        <v>288</v>
      </c>
      <c r="AJ81" s="869"/>
      <c r="AK81" s="869"/>
      <c r="AL81" s="869"/>
      <c r="AM81" s="868">
        <v>144</v>
      </c>
      <c r="AN81" s="610"/>
      <c r="AO81" s="610"/>
      <c r="AP81" s="610"/>
      <c r="AQ81" s="610">
        <v>144</v>
      </c>
      <c r="AR81" s="572"/>
      <c r="AS81" s="572"/>
      <c r="AT81" s="610"/>
    </row>
    <row r="82" spans="1:46" ht="15" customHeight="1" thickBot="1" x14ac:dyDescent="0.25">
      <c r="A82" s="1185" t="s">
        <v>281</v>
      </c>
      <c r="B82" s="1186"/>
      <c r="C82" s="611"/>
      <c r="D82" s="544"/>
      <c r="E82" s="545"/>
      <c r="F82" s="612"/>
      <c r="G82" s="612"/>
      <c r="H82" s="611"/>
      <c r="I82" s="617">
        <f>W82</f>
        <v>144</v>
      </c>
      <c r="J82" s="618"/>
      <c r="K82" s="611"/>
      <c r="L82" s="611"/>
      <c r="M82" s="619"/>
      <c r="N82" s="611"/>
      <c r="O82" s="612"/>
      <c r="P82" s="619"/>
      <c r="Q82" s="609"/>
      <c r="R82" s="609"/>
      <c r="S82" s="609"/>
      <c r="T82" s="609"/>
      <c r="U82" s="610"/>
      <c r="V82" s="612"/>
      <c r="W82" s="870">
        <f>W81</f>
        <v>144</v>
      </c>
      <c r="X82" s="870"/>
      <c r="Y82" s="870"/>
      <c r="Z82" s="870"/>
      <c r="AA82" s="870"/>
      <c r="AB82" s="870"/>
      <c r="AC82" s="870"/>
      <c r="AD82" s="528"/>
      <c r="AE82" s="528"/>
      <c r="AF82" s="528"/>
      <c r="AG82" s="748"/>
      <c r="AH82" s="748"/>
      <c r="AI82" s="611"/>
      <c r="AJ82" s="612"/>
      <c r="AK82" s="612"/>
      <c r="AL82" s="612"/>
      <c r="AM82" s="611"/>
      <c r="AN82" s="612"/>
      <c r="AO82" s="612"/>
      <c r="AP82" s="612"/>
      <c r="AQ82" s="612"/>
      <c r="AR82" s="612"/>
      <c r="AS82" s="612"/>
      <c r="AT82" s="612"/>
    </row>
    <row r="83" spans="1:46" ht="15" customHeight="1" thickBot="1" x14ac:dyDescent="0.25">
      <c r="A83" s="1138" t="s">
        <v>282</v>
      </c>
      <c r="B83" s="1139"/>
      <c r="C83" s="557"/>
      <c r="D83" s="607"/>
      <c r="E83" s="606"/>
      <c r="F83" s="561"/>
      <c r="G83" s="561"/>
      <c r="H83" s="557"/>
      <c r="I83" s="561"/>
      <c r="J83" s="607"/>
      <c r="K83" s="557"/>
      <c r="L83" s="557"/>
      <c r="M83" s="562"/>
      <c r="N83" s="557"/>
      <c r="O83" s="561"/>
      <c r="P83" s="562"/>
      <c r="Q83" s="557"/>
      <c r="R83" s="557"/>
      <c r="S83" s="557"/>
      <c r="T83" s="557"/>
      <c r="U83" s="561"/>
      <c r="V83" s="561"/>
      <c r="W83" s="566"/>
      <c r="X83" s="871"/>
      <c r="Y83" s="842"/>
      <c r="Z83" s="565"/>
      <c r="AA83" s="566">
        <v>144</v>
      </c>
      <c r="AB83" s="566"/>
      <c r="AC83" s="614"/>
      <c r="AD83" s="761"/>
      <c r="AE83" s="559"/>
      <c r="AF83" s="761"/>
      <c r="AG83" s="557"/>
      <c r="AH83" s="557"/>
      <c r="AI83" s="557">
        <v>288</v>
      </c>
      <c r="AJ83" s="561"/>
      <c r="AK83" s="561"/>
      <c r="AL83" s="561"/>
      <c r="AM83" s="607">
        <f>AM81</f>
        <v>144</v>
      </c>
      <c r="AN83" s="606"/>
      <c r="AO83" s="606"/>
      <c r="AP83" s="606"/>
      <c r="AQ83" s="563">
        <f>AQ81</f>
        <v>144</v>
      </c>
      <c r="AR83" s="563"/>
      <c r="AS83" s="563"/>
      <c r="AT83" s="606"/>
    </row>
    <row r="84" spans="1:46" ht="27" customHeight="1" thickBot="1" x14ac:dyDescent="0.25">
      <c r="A84" s="532" t="s">
        <v>283</v>
      </c>
      <c r="B84" s="1130" t="s">
        <v>273</v>
      </c>
      <c r="C84" s="1131"/>
      <c r="D84" s="1131"/>
      <c r="E84" s="1131"/>
      <c r="F84" s="1131"/>
      <c r="G84" s="1131"/>
      <c r="H84" s="1131"/>
      <c r="I84" s="1131"/>
      <c r="J84" s="1131"/>
      <c r="K84" s="1131"/>
      <c r="L84" s="1131"/>
      <c r="M84" s="1131"/>
      <c r="N84" s="1131"/>
      <c r="O84" s="1131"/>
      <c r="P84" s="1131"/>
      <c r="Q84" s="1131"/>
      <c r="R84" s="1131"/>
      <c r="S84" s="1131"/>
      <c r="T84" s="1131"/>
      <c r="U84" s="1131"/>
      <c r="V84" s="1131"/>
      <c r="W84" s="1131"/>
      <c r="X84" s="1131"/>
      <c r="Y84" s="1131"/>
      <c r="Z84" s="1131"/>
      <c r="AA84" s="1131"/>
      <c r="AB84" s="1131"/>
      <c r="AC84" s="1131"/>
      <c r="AD84" s="1131"/>
      <c r="AE84" s="1131"/>
      <c r="AF84" s="1131"/>
      <c r="AG84" s="1131"/>
      <c r="AH84" s="1131"/>
      <c r="AI84" s="1131"/>
      <c r="AJ84" s="1131"/>
      <c r="AK84" s="1131"/>
      <c r="AL84" s="1131"/>
      <c r="AM84" s="1132"/>
      <c r="AN84" s="671"/>
      <c r="AO84" s="671"/>
      <c r="AP84" s="671"/>
      <c r="AQ84" s="672"/>
      <c r="AR84" s="672"/>
      <c r="AS84" s="672"/>
      <c r="AT84" s="551">
        <v>144</v>
      </c>
    </row>
    <row r="85" spans="1:46" ht="22.5" customHeight="1" thickBot="1" x14ac:dyDescent="0.25">
      <c r="A85" s="620" t="s">
        <v>284</v>
      </c>
      <c r="B85" s="1130" t="s">
        <v>285</v>
      </c>
      <c r="C85" s="1131"/>
      <c r="D85" s="1131"/>
      <c r="E85" s="1131"/>
      <c r="F85" s="1131"/>
      <c r="G85" s="1131"/>
      <c r="H85" s="1131"/>
      <c r="I85" s="1131"/>
      <c r="J85" s="1131"/>
      <c r="K85" s="1131"/>
      <c r="L85" s="1131"/>
      <c r="M85" s="1131"/>
      <c r="N85" s="1131"/>
      <c r="O85" s="1131"/>
      <c r="P85" s="1131"/>
      <c r="Q85" s="1131"/>
      <c r="R85" s="1131"/>
      <c r="S85" s="1131"/>
      <c r="T85" s="1131"/>
      <c r="U85" s="1131"/>
      <c r="V85" s="1131"/>
      <c r="W85" s="1131"/>
      <c r="X85" s="1131"/>
      <c r="Y85" s="1131"/>
      <c r="Z85" s="1131"/>
      <c r="AA85" s="1131"/>
      <c r="AB85" s="1131"/>
      <c r="AC85" s="1131"/>
      <c r="AD85" s="1131"/>
      <c r="AE85" s="1131"/>
      <c r="AF85" s="1131"/>
      <c r="AG85" s="1131"/>
      <c r="AH85" s="1131"/>
      <c r="AI85" s="1131"/>
      <c r="AJ85" s="1131"/>
      <c r="AK85" s="1131"/>
      <c r="AL85" s="1131"/>
      <c r="AM85" s="1132"/>
      <c r="AN85" s="872"/>
      <c r="AO85" s="872"/>
      <c r="AP85" s="872"/>
      <c r="AQ85" s="873"/>
      <c r="AR85" s="873"/>
      <c r="AS85" s="873"/>
      <c r="AT85" s="615">
        <v>216</v>
      </c>
    </row>
    <row r="86" spans="1:46" ht="17.25" customHeight="1" x14ac:dyDescent="0.2">
      <c r="A86" s="621"/>
      <c r="B86" s="622"/>
      <c r="C86" s="1161" t="s">
        <v>317</v>
      </c>
      <c r="D86" s="1173"/>
      <c r="E86" s="1173"/>
      <c r="F86" s="1173"/>
      <c r="G86" s="1173"/>
      <c r="H86" s="1173"/>
      <c r="I86" s="1173"/>
      <c r="J86" s="1173"/>
      <c r="K86" s="1173"/>
      <c r="L86" s="1173"/>
      <c r="M86" s="1173"/>
      <c r="N86" s="1173"/>
      <c r="O86" s="1173"/>
      <c r="P86" s="1174"/>
      <c r="Q86" s="1154">
        <v>36</v>
      </c>
      <c r="R86" s="747"/>
      <c r="S86" s="747"/>
      <c r="T86" s="1154">
        <v>36</v>
      </c>
      <c r="U86" s="747"/>
      <c r="V86" s="747"/>
      <c r="W86" s="1160">
        <v>36</v>
      </c>
      <c r="X86" s="1208"/>
      <c r="Y86" s="1208"/>
      <c r="Z86" s="1208"/>
      <c r="AA86" s="1216">
        <v>36</v>
      </c>
      <c r="AB86" s="1217"/>
      <c r="AC86" s="1217"/>
      <c r="AD86" s="1217"/>
      <c r="AE86" s="1219">
        <v>36</v>
      </c>
      <c r="AF86" s="1208"/>
      <c r="AG86" s="1208"/>
      <c r="AH86" s="1209"/>
      <c r="AI86" s="1160">
        <v>36</v>
      </c>
      <c r="AJ86" s="1208"/>
      <c r="AK86" s="1208"/>
      <c r="AL86" s="1209"/>
      <c r="AM86" s="1160">
        <v>36</v>
      </c>
      <c r="AN86" s="1208"/>
      <c r="AO86" s="1208"/>
      <c r="AP86" s="1209"/>
      <c r="AQ86" s="1160">
        <v>36</v>
      </c>
      <c r="AR86" s="1208"/>
      <c r="AS86" s="1208"/>
      <c r="AT86" s="1209"/>
    </row>
    <row r="87" spans="1:46" ht="15" customHeight="1" thickBot="1" x14ac:dyDescent="0.25">
      <c r="A87" s="1125" t="s">
        <v>559</v>
      </c>
      <c r="B87" s="1125"/>
      <c r="C87" s="671"/>
      <c r="D87" s="614"/>
      <c r="E87" s="614"/>
      <c r="F87" s="614"/>
      <c r="G87" s="614"/>
      <c r="H87" s="623"/>
      <c r="I87" s="623" t="s">
        <v>286</v>
      </c>
      <c r="J87" s="623"/>
      <c r="K87" s="614"/>
      <c r="L87" s="671"/>
      <c r="M87" s="671"/>
      <c r="N87" s="671"/>
      <c r="O87" s="671"/>
      <c r="P87" s="672"/>
      <c r="Q87" s="1214"/>
      <c r="R87" s="874"/>
      <c r="S87" s="874"/>
      <c r="T87" s="1213"/>
      <c r="U87" s="874"/>
      <c r="V87" s="875"/>
      <c r="W87" s="1210"/>
      <c r="X87" s="1211"/>
      <c r="Y87" s="1215"/>
      <c r="Z87" s="1215"/>
      <c r="AA87" s="1218"/>
      <c r="AB87" s="1218"/>
      <c r="AC87" s="1218"/>
      <c r="AD87" s="1218"/>
      <c r="AE87" s="1220"/>
      <c r="AF87" s="1211"/>
      <c r="AG87" s="1211"/>
      <c r="AH87" s="1212"/>
      <c r="AI87" s="1210"/>
      <c r="AJ87" s="1211"/>
      <c r="AK87" s="1211"/>
      <c r="AL87" s="1212"/>
      <c r="AM87" s="1210"/>
      <c r="AN87" s="1211"/>
      <c r="AO87" s="1211"/>
      <c r="AP87" s="1212"/>
      <c r="AQ87" s="1210"/>
      <c r="AR87" s="1211"/>
      <c r="AS87" s="1211"/>
      <c r="AT87" s="1212"/>
    </row>
    <row r="88" spans="1:46" ht="12.75" customHeight="1" x14ac:dyDescent="0.2">
      <c r="A88" s="1125"/>
      <c r="B88" s="1125"/>
      <c r="C88" s="1140" t="s">
        <v>287</v>
      </c>
      <c r="D88" s="1143" t="s">
        <v>331</v>
      </c>
      <c r="E88" s="1144"/>
      <c r="F88" s="1144"/>
      <c r="G88" s="1144"/>
      <c r="H88" s="1144"/>
      <c r="I88" s="1144"/>
      <c r="J88" s="1144"/>
      <c r="K88" s="1144"/>
      <c r="L88" s="1144"/>
      <c r="M88" s="1144"/>
      <c r="N88" s="1144"/>
      <c r="O88" s="1144"/>
      <c r="P88" s="1145"/>
      <c r="Q88" s="876">
        <f t="shared" ref="Q88:X88" si="45">Q79</f>
        <v>604</v>
      </c>
      <c r="R88" s="868">
        <f t="shared" si="45"/>
        <v>5</v>
      </c>
      <c r="S88" s="868">
        <f t="shared" si="45"/>
        <v>3</v>
      </c>
      <c r="T88" s="611">
        <f t="shared" si="45"/>
        <v>832</v>
      </c>
      <c r="U88" s="611">
        <f t="shared" si="45"/>
        <v>23</v>
      </c>
      <c r="V88" s="611">
        <f t="shared" si="45"/>
        <v>9</v>
      </c>
      <c r="W88" s="868">
        <f t="shared" si="45"/>
        <v>388</v>
      </c>
      <c r="X88" s="868">
        <f t="shared" si="45"/>
        <v>56</v>
      </c>
      <c r="Y88" s="868"/>
      <c r="Z88" s="868">
        <f>Z79</f>
        <v>12</v>
      </c>
      <c r="AA88" s="876">
        <f>AA79</f>
        <v>614</v>
      </c>
      <c r="AB88" s="868">
        <f>AB79</f>
        <v>94</v>
      </c>
      <c r="AC88" s="876"/>
      <c r="AD88" s="876">
        <f>AD79</f>
        <v>18</v>
      </c>
      <c r="AE88" s="610">
        <f t="shared" ref="AE88:AP88" si="46">AE79</f>
        <v>540</v>
      </c>
      <c r="AF88" s="609">
        <f t="shared" si="46"/>
        <v>60</v>
      </c>
      <c r="AG88" s="609"/>
      <c r="AH88" s="609">
        <f t="shared" si="46"/>
        <v>6</v>
      </c>
      <c r="AI88" s="609">
        <f t="shared" si="46"/>
        <v>488</v>
      </c>
      <c r="AJ88" s="609">
        <f t="shared" si="46"/>
        <v>40</v>
      </c>
      <c r="AK88" s="609"/>
      <c r="AL88" s="609">
        <f>AL79</f>
        <v>36</v>
      </c>
      <c r="AM88" s="609">
        <f t="shared" si="46"/>
        <v>372</v>
      </c>
      <c r="AN88" s="609">
        <f t="shared" si="46"/>
        <v>60</v>
      </c>
      <c r="AO88" s="609"/>
      <c r="AP88" s="609">
        <f t="shared" si="46"/>
        <v>24</v>
      </c>
      <c r="AQ88" s="610">
        <f>AQ79</f>
        <v>264</v>
      </c>
      <c r="AR88" s="610">
        <f>AR79</f>
        <v>48</v>
      </c>
      <c r="AS88" s="610"/>
      <c r="AT88" s="610">
        <f>AT79</f>
        <v>36</v>
      </c>
    </row>
    <row r="89" spans="1:46" ht="12.75" customHeight="1" x14ac:dyDescent="0.2">
      <c r="A89" s="1125"/>
      <c r="B89" s="1125"/>
      <c r="C89" s="1141"/>
      <c r="D89" s="744"/>
      <c r="E89" s="745"/>
      <c r="F89" s="745"/>
      <c r="G89" s="745"/>
      <c r="H89" s="745"/>
      <c r="I89" s="745"/>
      <c r="J89" s="745"/>
      <c r="K89" s="745"/>
      <c r="L89" s="745"/>
      <c r="M89" s="745"/>
      <c r="N89" s="745"/>
      <c r="O89" s="745"/>
      <c r="P89" s="746"/>
      <c r="Q89" s="877"/>
      <c r="R89" s="609"/>
      <c r="S89" s="609"/>
      <c r="T89" s="611"/>
      <c r="U89" s="611"/>
      <c r="V89" s="611"/>
      <c r="W89" s="609"/>
      <c r="X89" s="609"/>
      <c r="Y89" s="609"/>
      <c r="Z89" s="609"/>
      <c r="AA89" s="877"/>
      <c r="AB89" s="700"/>
      <c r="AC89" s="700"/>
      <c r="AD89" s="700"/>
      <c r="AE89" s="610"/>
      <c r="AF89" s="609"/>
      <c r="AG89" s="609"/>
      <c r="AH89" s="609"/>
      <c r="AI89" s="610"/>
      <c r="AJ89" s="610"/>
      <c r="AK89" s="610"/>
      <c r="AL89" s="610"/>
      <c r="AM89" s="609"/>
      <c r="AN89" s="610"/>
      <c r="AO89" s="610"/>
      <c r="AP89" s="610"/>
      <c r="AQ89" s="610"/>
      <c r="AR89" s="610"/>
      <c r="AS89" s="610"/>
      <c r="AT89" s="610"/>
    </row>
    <row r="90" spans="1:46" x14ac:dyDescent="0.2">
      <c r="A90" s="1126"/>
      <c r="B90" s="1126"/>
      <c r="C90" s="1141"/>
      <c r="D90" s="740" t="s">
        <v>288</v>
      </c>
      <c r="E90" s="626"/>
      <c r="F90" s="626"/>
      <c r="G90" s="626"/>
      <c r="H90" s="626"/>
      <c r="I90" s="626"/>
      <c r="J90" s="626"/>
      <c r="K90" s="626"/>
      <c r="L90" s="626"/>
      <c r="M90" s="626"/>
      <c r="N90" s="626"/>
      <c r="O90" s="626"/>
      <c r="P90" s="627"/>
      <c r="Q90" s="611"/>
      <c r="R90" s="611"/>
      <c r="S90" s="611"/>
      <c r="T90" s="611"/>
      <c r="U90" s="611"/>
      <c r="V90" s="611"/>
      <c r="W90" s="611">
        <v>144</v>
      </c>
      <c r="X90" s="611"/>
      <c r="Y90" s="611"/>
      <c r="Z90" s="611"/>
      <c r="AA90" s="878"/>
      <c r="AB90" s="879"/>
      <c r="AC90" s="879"/>
      <c r="AD90" s="879"/>
      <c r="AE90" s="612"/>
      <c r="AF90" s="611"/>
      <c r="AG90" s="611"/>
      <c r="AH90" s="611"/>
      <c r="AI90" s="612">
        <v>144</v>
      </c>
      <c r="AJ90" s="612"/>
      <c r="AK90" s="612"/>
      <c r="AL90" s="612"/>
      <c r="AM90" s="611">
        <v>72</v>
      </c>
      <c r="AN90" s="612"/>
      <c r="AO90" s="612"/>
      <c r="AP90" s="612"/>
      <c r="AQ90" s="612"/>
      <c r="AR90" s="612"/>
      <c r="AS90" s="612"/>
      <c r="AT90" s="612"/>
    </row>
    <row r="91" spans="1:46" ht="12.6" customHeight="1" x14ac:dyDescent="0.2">
      <c r="A91" s="1126"/>
      <c r="B91" s="1126"/>
      <c r="C91" s="1141"/>
      <c r="D91" s="740" t="s">
        <v>289</v>
      </c>
      <c r="E91" s="626"/>
      <c r="F91" s="626"/>
      <c r="G91" s="626"/>
      <c r="H91" s="626"/>
      <c r="I91" s="626"/>
      <c r="J91" s="626"/>
      <c r="K91" s="626"/>
      <c r="L91" s="626"/>
      <c r="M91" s="626"/>
      <c r="N91" s="626"/>
      <c r="O91" s="626"/>
      <c r="P91" s="627"/>
      <c r="Q91" s="611"/>
      <c r="R91" s="611"/>
      <c r="S91" s="611"/>
      <c r="T91" s="611"/>
      <c r="U91" s="611"/>
      <c r="V91" s="611"/>
      <c r="W91" s="611"/>
      <c r="X91" s="611"/>
      <c r="Y91" s="611"/>
      <c r="Z91" s="611"/>
      <c r="AA91" s="878">
        <v>144</v>
      </c>
      <c r="AB91" s="879"/>
      <c r="AC91" s="879"/>
      <c r="AD91" s="879"/>
      <c r="AE91" s="612"/>
      <c r="AF91" s="611"/>
      <c r="AG91" s="611"/>
      <c r="AH91" s="611"/>
      <c r="AI91" s="612">
        <v>144</v>
      </c>
      <c r="AJ91" s="612"/>
      <c r="AK91" s="612"/>
      <c r="AL91" s="612"/>
      <c r="AM91" s="611">
        <v>72</v>
      </c>
      <c r="AN91" s="612"/>
      <c r="AO91" s="612"/>
      <c r="AP91" s="612"/>
      <c r="AQ91" s="612"/>
      <c r="AR91" s="612"/>
      <c r="AS91" s="612"/>
      <c r="AT91" s="612"/>
    </row>
    <row r="92" spans="1:46" x14ac:dyDescent="0.2">
      <c r="A92" s="1126"/>
      <c r="B92" s="1126"/>
      <c r="C92" s="1141"/>
      <c r="D92" s="740"/>
      <c r="E92" s="626"/>
      <c r="F92" s="626"/>
      <c r="G92" s="626"/>
      <c r="H92" s="626"/>
      <c r="I92" s="626"/>
      <c r="J92" s="626"/>
      <c r="K92" s="626"/>
      <c r="L92" s="626"/>
      <c r="M92" s="626"/>
      <c r="N92" s="626"/>
      <c r="O92" s="626"/>
      <c r="P92" s="627"/>
      <c r="Q92" s="611"/>
      <c r="R92" s="611"/>
      <c r="S92" s="611"/>
      <c r="T92" s="611"/>
      <c r="U92" s="611"/>
      <c r="V92" s="611"/>
      <c r="W92" s="611"/>
      <c r="X92" s="611"/>
      <c r="Y92" s="611"/>
      <c r="Z92" s="611"/>
      <c r="AA92" s="878"/>
      <c r="AB92" s="879"/>
      <c r="AC92" s="879"/>
      <c r="AD92" s="879"/>
      <c r="AE92" s="612"/>
      <c r="AF92" s="611"/>
      <c r="AG92" s="611"/>
      <c r="AH92" s="611"/>
      <c r="AI92" s="611"/>
      <c r="AJ92" s="612"/>
      <c r="AK92" s="612"/>
      <c r="AL92" s="612"/>
      <c r="AM92" s="611"/>
      <c r="AN92" s="612"/>
      <c r="AO92" s="612"/>
      <c r="AP92" s="612"/>
      <c r="AQ92" s="612"/>
      <c r="AR92" s="612"/>
      <c r="AS92" s="612"/>
      <c r="AT92" s="612"/>
    </row>
    <row r="93" spans="1:46" ht="14.45" customHeight="1" x14ac:dyDescent="0.2">
      <c r="A93" s="1126"/>
      <c r="B93" s="1126"/>
      <c r="C93" s="1141"/>
      <c r="D93" s="1175" t="s">
        <v>290</v>
      </c>
      <c r="E93" s="1176"/>
      <c r="F93" s="1176"/>
      <c r="G93" s="1176"/>
      <c r="H93" s="1176"/>
      <c r="I93" s="1176"/>
      <c r="J93" s="1176"/>
      <c r="K93" s="1176"/>
      <c r="L93" s="1176"/>
      <c r="M93" s="1176"/>
      <c r="N93" s="1176"/>
      <c r="O93" s="1176"/>
      <c r="P93" s="1177"/>
      <c r="Q93" s="611">
        <v>1</v>
      </c>
      <c r="R93" s="611"/>
      <c r="S93" s="611"/>
      <c r="T93" s="611">
        <v>3</v>
      </c>
      <c r="U93" s="611"/>
      <c r="V93" s="611"/>
      <c r="W93" s="611">
        <v>2</v>
      </c>
      <c r="X93" s="611"/>
      <c r="Y93" s="611"/>
      <c r="Z93" s="611"/>
      <c r="AA93" s="878">
        <v>3</v>
      </c>
      <c r="AB93" s="879"/>
      <c r="AC93" s="879"/>
      <c r="AD93" s="879"/>
      <c r="AE93" s="612">
        <v>1</v>
      </c>
      <c r="AF93" s="611"/>
      <c r="AG93" s="611"/>
      <c r="AH93" s="611"/>
      <c r="AI93" s="611">
        <v>2</v>
      </c>
      <c r="AJ93" s="612"/>
      <c r="AK93" s="612"/>
      <c r="AL93" s="612"/>
      <c r="AM93" s="611">
        <v>2</v>
      </c>
      <c r="AN93" s="612"/>
      <c r="AO93" s="612"/>
      <c r="AP93" s="612"/>
      <c r="AQ93" s="612">
        <v>3</v>
      </c>
      <c r="AR93" s="612"/>
      <c r="AS93" s="612"/>
      <c r="AT93" s="612"/>
    </row>
    <row r="94" spans="1:46" ht="12" customHeight="1" x14ac:dyDescent="0.2">
      <c r="A94" s="1126"/>
      <c r="B94" s="1126"/>
      <c r="C94" s="1141"/>
      <c r="D94" s="630" t="s">
        <v>291</v>
      </c>
      <c r="E94" s="631"/>
      <c r="F94" s="631"/>
      <c r="G94" s="631"/>
      <c r="H94" s="631"/>
      <c r="I94" s="631"/>
      <c r="J94" s="631"/>
      <c r="K94" s="631"/>
      <c r="L94" s="631"/>
      <c r="M94" s="631"/>
      <c r="N94" s="631"/>
      <c r="O94" s="631"/>
      <c r="P94" s="632"/>
      <c r="Q94" s="611"/>
      <c r="R94" s="611"/>
      <c r="S94" s="611"/>
      <c r="T94" s="611"/>
      <c r="U94" s="611"/>
      <c r="V94" s="611"/>
      <c r="W94" s="611"/>
      <c r="X94" s="611"/>
      <c r="Y94" s="611"/>
      <c r="Z94" s="611"/>
      <c r="AA94" s="878">
        <v>1</v>
      </c>
      <c r="AB94" s="879"/>
      <c r="AC94" s="879"/>
      <c r="AD94" s="879"/>
      <c r="AE94" s="612"/>
      <c r="AF94" s="611"/>
      <c r="AG94" s="611"/>
      <c r="AH94" s="611"/>
      <c r="AI94" s="611">
        <v>2</v>
      </c>
      <c r="AJ94" s="612"/>
      <c r="AK94" s="612"/>
      <c r="AL94" s="612"/>
      <c r="AM94" s="611">
        <v>1</v>
      </c>
      <c r="AN94" s="612"/>
      <c r="AO94" s="612"/>
      <c r="AP94" s="612"/>
      <c r="AQ94" s="612">
        <v>1</v>
      </c>
      <c r="AR94" s="612"/>
      <c r="AS94" s="612"/>
      <c r="AT94" s="612"/>
    </row>
    <row r="95" spans="1:46" ht="12" customHeight="1" x14ac:dyDescent="0.2">
      <c r="A95" s="1126"/>
      <c r="B95" s="1126"/>
      <c r="C95" s="1141"/>
      <c r="D95" s="740" t="s">
        <v>348</v>
      </c>
      <c r="E95" s="628"/>
      <c r="F95" s="628"/>
      <c r="G95" s="628"/>
      <c r="H95" s="628"/>
      <c r="I95" s="628"/>
      <c r="J95" s="628"/>
      <c r="K95" s="628"/>
      <c r="L95" s="628"/>
      <c r="M95" s="628"/>
      <c r="N95" s="628"/>
      <c r="O95" s="628"/>
      <c r="P95" s="629"/>
      <c r="Q95" s="611">
        <v>1</v>
      </c>
      <c r="R95" s="611"/>
      <c r="S95" s="611"/>
      <c r="T95" s="611">
        <v>9</v>
      </c>
      <c r="U95" s="611"/>
      <c r="V95" s="611"/>
      <c r="W95" s="611">
        <v>3</v>
      </c>
      <c r="X95" s="611"/>
      <c r="Y95" s="611"/>
      <c r="Z95" s="611"/>
      <c r="AA95" s="878">
        <v>7</v>
      </c>
      <c r="AB95" s="879"/>
      <c r="AC95" s="879"/>
      <c r="AD95" s="879"/>
      <c r="AE95" s="612">
        <v>3</v>
      </c>
      <c r="AF95" s="611"/>
      <c r="AG95" s="611"/>
      <c r="AH95" s="611"/>
      <c r="AI95" s="611">
        <v>6</v>
      </c>
      <c r="AJ95" s="612"/>
      <c r="AK95" s="612"/>
      <c r="AL95" s="612"/>
      <c r="AM95" s="611">
        <v>2</v>
      </c>
      <c r="AN95" s="612"/>
      <c r="AO95" s="612"/>
      <c r="AP95" s="612"/>
      <c r="AQ95" s="612">
        <v>3</v>
      </c>
      <c r="AR95" s="612"/>
      <c r="AS95" s="612"/>
      <c r="AT95" s="612"/>
    </row>
    <row r="96" spans="1:46" ht="12" customHeight="1" x14ac:dyDescent="0.2">
      <c r="A96" s="1126"/>
      <c r="B96" s="1126"/>
      <c r="C96" s="1141"/>
      <c r="D96" s="740"/>
      <c r="E96" s="628"/>
      <c r="F96" s="628"/>
      <c r="G96" s="628"/>
      <c r="H96" s="628"/>
      <c r="I96" s="628"/>
      <c r="J96" s="628"/>
      <c r="K96" s="628"/>
      <c r="L96" s="628"/>
      <c r="M96" s="628"/>
      <c r="N96" s="628"/>
      <c r="O96" s="628"/>
      <c r="P96" s="629"/>
      <c r="Q96" s="611"/>
      <c r="R96" s="611"/>
      <c r="S96" s="611"/>
      <c r="T96" s="611"/>
      <c r="U96" s="611"/>
      <c r="V96" s="611"/>
      <c r="W96" s="611"/>
      <c r="X96" s="611"/>
      <c r="Y96" s="611"/>
      <c r="Z96" s="611"/>
      <c r="AA96" s="878"/>
      <c r="AB96" s="879"/>
      <c r="AC96" s="879"/>
      <c r="AD96" s="879"/>
      <c r="AE96" s="612"/>
      <c r="AF96" s="611"/>
      <c r="AG96" s="611"/>
      <c r="AH96" s="611"/>
      <c r="AI96" s="611"/>
      <c r="AJ96" s="612"/>
      <c r="AK96" s="612"/>
      <c r="AL96" s="612"/>
      <c r="AM96" s="611"/>
      <c r="AN96" s="612"/>
      <c r="AO96" s="612"/>
      <c r="AP96" s="612"/>
      <c r="AQ96" s="612"/>
      <c r="AR96" s="612"/>
      <c r="AS96" s="612"/>
      <c r="AT96" s="612"/>
    </row>
    <row r="97" spans="1:46" x14ac:dyDescent="0.2">
      <c r="A97" s="624"/>
      <c r="B97" s="625"/>
      <c r="C97" s="1141"/>
      <c r="D97" s="740" t="s">
        <v>292</v>
      </c>
      <c r="E97" s="741"/>
      <c r="F97" s="741"/>
      <c r="G97" s="741"/>
      <c r="H97" s="741"/>
      <c r="I97" s="741"/>
      <c r="J97" s="741"/>
      <c r="K97" s="741"/>
      <c r="L97" s="741"/>
      <c r="M97" s="741"/>
      <c r="N97" s="741"/>
      <c r="O97" s="741"/>
      <c r="P97" s="742"/>
      <c r="Q97" s="611"/>
      <c r="R97" s="611"/>
      <c r="S97" s="611"/>
      <c r="T97" s="611"/>
      <c r="U97" s="611"/>
      <c r="V97" s="611"/>
      <c r="W97" s="611"/>
      <c r="X97" s="611"/>
      <c r="Y97" s="611"/>
      <c r="Z97" s="611"/>
      <c r="AA97" s="878"/>
      <c r="AB97" s="879"/>
      <c r="AC97" s="879"/>
      <c r="AD97" s="879"/>
      <c r="AE97" s="612">
        <v>1</v>
      </c>
      <c r="AF97" s="611"/>
      <c r="AG97" s="611"/>
      <c r="AH97" s="611"/>
      <c r="AI97" s="611">
        <v>1</v>
      </c>
      <c r="AJ97" s="612"/>
      <c r="AK97" s="612"/>
      <c r="AL97" s="612"/>
      <c r="AM97" s="611"/>
      <c r="AN97" s="612"/>
      <c r="AO97" s="612"/>
      <c r="AP97" s="612"/>
      <c r="AQ97" s="612">
        <v>1</v>
      </c>
      <c r="AR97" s="612"/>
      <c r="AS97" s="612"/>
      <c r="AT97" s="612"/>
    </row>
    <row r="98" spans="1:46" x14ac:dyDescent="0.2">
      <c r="A98" s="624"/>
      <c r="B98" s="645"/>
      <c r="C98" s="1141"/>
      <c r="D98" s="740" t="s">
        <v>374</v>
      </c>
      <c r="E98" s="741"/>
      <c r="F98" s="741"/>
      <c r="G98" s="741"/>
      <c r="H98" s="741"/>
      <c r="I98" s="741"/>
      <c r="J98" s="741"/>
      <c r="K98" s="741"/>
      <c r="L98" s="741"/>
      <c r="M98" s="741"/>
      <c r="N98" s="741"/>
      <c r="O98" s="741"/>
      <c r="P98" s="742"/>
      <c r="Q98" s="611"/>
      <c r="R98" s="611"/>
      <c r="S98" s="611">
        <v>8</v>
      </c>
      <c r="T98" s="611"/>
      <c r="U98" s="611"/>
      <c r="V98" s="611">
        <v>32</v>
      </c>
      <c r="W98" s="611"/>
      <c r="X98" s="611"/>
      <c r="Y98" s="611"/>
      <c r="Z98" s="611">
        <v>24</v>
      </c>
      <c r="AA98" s="878"/>
      <c r="AB98" s="879"/>
      <c r="AC98" s="879"/>
      <c r="AD98" s="879">
        <v>48</v>
      </c>
      <c r="AE98" s="612"/>
      <c r="AF98" s="611"/>
      <c r="AG98" s="611"/>
      <c r="AH98" s="611">
        <v>12</v>
      </c>
      <c r="AI98" s="611"/>
      <c r="AJ98" s="612"/>
      <c r="AK98" s="612"/>
      <c r="AL98" s="612">
        <v>48</v>
      </c>
      <c r="AM98" s="611"/>
      <c r="AN98" s="612"/>
      <c r="AO98" s="612"/>
      <c r="AP98" s="612">
        <v>36</v>
      </c>
      <c r="AQ98" s="612"/>
      <c r="AR98" s="612"/>
      <c r="AS98" s="612"/>
      <c r="AT98" s="612">
        <v>48</v>
      </c>
    </row>
    <row r="99" spans="1:46" x14ac:dyDescent="0.2">
      <c r="A99" s="624"/>
      <c r="B99" s="645"/>
      <c r="C99" s="1141"/>
      <c r="D99" s="1170"/>
      <c r="E99" s="1171"/>
      <c r="F99" s="1171"/>
      <c r="G99" s="1171"/>
      <c r="H99" s="1171"/>
      <c r="I99" s="1171"/>
      <c r="J99" s="1171"/>
      <c r="K99" s="1171"/>
      <c r="L99" s="1171"/>
      <c r="M99" s="1171"/>
      <c r="N99" s="1171"/>
      <c r="O99" s="1171"/>
      <c r="P99" s="1172"/>
      <c r="Q99" s="611"/>
      <c r="R99" s="611"/>
      <c r="S99" s="611"/>
      <c r="T99" s="611"/>
      <c r="U99" s="611"/>
      <c r="V99" s="611"/>
      <c r="W99" s="611"/>
      <c r="X99" s="611"/>
      <c r="Y99" s="611"/>
      <c r="Z99" s="611"/>
      <c r="AA99" s="878"/>
      <c r="AB99" s="879"/>
      <c r="AC99" s="879"/>
      <c r="AD99" s="879"/>
      <c r="AE99" s="612"/>
      <c r="AF99" s="611"/>
      <c r="AG99" s="611"/>
      <c r="AH99" s="611"/>
      <c r="AI99" s="611"/>
      <c r="AJ99" s="612"/>
      <c r="AK99" s="612"/>
      <c r="AL99" s="612"/>
      <c r="AM99" s="611"/>
      <c r="AN99" s="612"/>
      <c r="AO99" s="612"/>
      <c r="AP99" s="612"/>
      <c r="AQ99" s="612"/>
      <c r="AR99" s="612"/>
      <c r="AS99" s="612"/>
      <c r="AT99" s="612"/>
    </row>
    <row r="100" spans="1:46" ht="12.75" thickBot="1" x14ac:dyDescent="0.25">
      <c r="A100" s="633"/>
      <c r="B100" s="634"/>
      <c r="C100" s="1142"/>
      <c r="D100" s="1127"/>
      <c r="E100" s="1128"/>
      <c r="F100" s="1128"/>
      <c r="G100" s="1128"/>
      <c r="H100" s="1128"/>
      <c r="I100" s="1128"/>
      <c r="J100" s="1128"/>
      <c r="K100" s="1128"/>
      <c r="L100" s="1128"/>
      <c r="M100" s="1128"/>
      <c r="N100" s="1128"/>
      <c r="O100" s="1128"/>
      <c r="P100" s="1129"/>
      <c r="Q100" s="607"/>
      <c r="R100" s="607"/>
      <c r="S100" s="607"/>
      <c r="T100" s="607"/>
      <c r="U100" s="551"/>
      <c r="V100" s="551"/>
      <c r="W100" s="749"/>
      <c r="X100" s="749"/>
      <c r="Y100" s="749"/>
      <c r="Z100" s="749"/>
      <c r="AA100" s="569"/>
      <c r="AB100" s="880"/>
      <c r="AC100" s="880"/>
      <c r="AD100" s="880"/>
      <c r="AE100" s="551"/>
      <c r="AF100" s="749"/>
      <c r="AG100" s="749"/>
      <c r="AH100" s="749"/>
      <c r="AI100" s="749"/>
      <c r="AJ100" s="551"/>
      <c r="AK100" s="551"/>
      <c r="AL100" s="551"/>
      <c r="AM100" s="749"/>
      <c r="AN100" s="551"/>
      <c r="AO100" s="551"/>
      <c r="AP100" s="551"/>
      <c r="AQ100" s="551"/>
      <c r="AR100" s="551"/>
      <c r="AS100" s="551"/>
      <c r="AT100" s="551"/>
    </row>
    <row r="101" spans="1:46" x14ac:dyDescent="0.2">
      <c r="T101" s="523"/>
    </row>
    <row r="102" spans="1:46" x14ac:dyDescent="0.2">
      <c r="T102" s="523"/>
    </row>
    <row r="103" spans="1:46" x14ac:dyDescent="0.2">
      <c r="T103" s="523"/>
    </row>
    <row r="104" spans="1:46" x14ac:dyDescent="0.2">
      <c r="T104" s="523"/>
    </row>
    <row r="105" spans="1:46" x14ac:dyDescent="0.2">
      <c r="T105" s="523"/>
    </row>
    <row r="106" spans="1:46" x14ac:dyDescent="0.2">
      <c r="T106" s="523"/>
    </row>
    <row r="107" spans="1:46" x14ac:dyDescent="0.2">
      <c r="T107" s="523"/>
    </row>
    <row r="108" spans="1:46" x14ac:dyDescent="0.2">
      <c r="T108" s="523"/>
    </row>
    <row r="109" spans="1:46" x14ac:dyDescent="0.2">
      <c r="T109" s="523"/>
    </row>
    <row r="110" spans="1:46" x14ac:dyDescent="0.2">
      <c r="T110" s="523"/>
    </row>
    <row r="111" spans="1:46" x14ac:dyDescent="0.2">
      <c r="T111" s="523"/>
    </row>
    <row r="112" spans="1:46" x14ac:dyDescent="0.2">
      <c r="T112" s="523"/>
    </row>
    <row r="113" spans="20:20" x14ac:dyDescent="0.2">
      <c r="T113" s="523"/>
    </row>
    <row r="114" spans="20:20" x14ac:dyDescent="0.2">
      <c r="T114" s="523"/>
    </row>
    <row r="115" spans="20:20" x14ac:dyDescent="0.2">
      <c r="T115" s="523"/>
    </row>
    <row r="116" spans="20:20" x14ac:dyDescent="0.2">
      <c r="T116" s="523"/>
    </row>
    <row r="117" spans="20:20" x14ac:dyDescent="0.2">
      <c r="T117" s="523"/>
    </row>
    <row r="118" spans="20:20" x14ac:dyDescent="0.2">
      <c r="T118" s="523"/>
    </row>
    <row r="119" spans="20:20" x14ac:dyDescent="0.2">
      <c r="T119" s="523"/>
    </row>
    <row r="120" spans="20:20" x14ac:dyDescent="0.2">
      <c r="T120" s="523"/>
    </row>
    <row r="121" spans="20:20" x14ac:dyDescent="0.2">
      <c r="T121" s="523"/>
    </row>
    <row r="122" spans="20:20" x14ac:dyDescent="0.2">
      <c r="T122" s="523"/>
    </row>
    <row r="123" spans="20:20" x14ac:dyDescent="0.2">
      <c r="T123" s="523"/>
    </row>
    <row r="124" spans="20:20" x14ac:dyDescent="0.2">
      <c r="T124" s="523"/>
    </row>
    <row r="125" spans="20:20" x14ac:dyDescent="0.2">
      <c r="T125" s="523"/>
    </row>
    <row r="126" spans="20:20" x14ac:dyDescent="0.2">
      <c r="T126" s="523"/>
    </row>
    <row r="127" spans="20:20" x14ac:dyDescent="0.2">
      <c r="T127" s="523"/>
    </row>
    <row r="128" spans="20:20" x14ac:dyDescent="0.2">
      <c r="T128" s="523"/>
    </row>
    <row r="129" spans="20:20" x14ac:dyDescent="0.2">
      <c r="T129" s="523"/>
    </row>
    <row r="130" spans="20:20" x14ac:dyDescent="0.2">
      <c r="T130" s="523"/>
    </row>
    <row r="131" spans="20:20" x14ac:dyDescent="0.2">
      <c r="T131" s="523"/>
    </row>
    <row r="132" spans="20:20" x14ac:dyDescent="0.2">
      <c r="T132" s="523"/>
    </row>
    <row r="133" spans="20:20" x14ac:dyDescent="0.2">
      <c r="T133" s="523"/>
    </row>
    <row r="134" spans="20:20" x14ac:dyDescent="0.2">
      <c r="T134" s="523"/>
    </row>
    <row r="135" spans="20:20" x14ac:dyDescent="0.2">
      <c r="T135" s="523"/>
    </row>
    <row r="136" spans="20:20" x14ac:dyDescent="0.2">
      <c r="T136" s="523"/>
    </row>
    <row r="137" spans="20:20" x14ac:dyDescent="0.2">
      <c r="T137" s="523"/>
    </row>
    <row r="138" spans="20:20" x14ac:dyDescent="0.2">
      <c r="T138" s="523"/>
    </row>
    <row r="139" spans="20:20" x14ac:dyDescent="0.2">
      <c r="T139" s="523"/>
    </row>
    <row r="140" spans="20:20" x14ac:dyDescent="0.2">
      <c r="T140" s="523"/>
    </row>
    <row r="141" spans="20:20" x14ac:dyDescent="0.2">
      <c r="T141" s="523"/>
    </row>
    <row r="142" spans="20:20" x14ac:dyDescent="0.2">
      <c r="T142" s="523"/>
    </row>
    <row r="143" spans="20:20" x14ac:dyDescent="0.2">
      <c r="T143" s="523"/>
    </row>
    <row r="144" spans="20:20" x14ac:dyDescent="0.2">
      <c r="T144" s="523"/>
    </row>
    <row r="145" spans="20:20" x14ac:dyDescent="0.2">
      <c r="T145" s="523"/>
    </row>
    <row r="146" spans="20:20" x14ac:dyDescent="0.2">
      <c r="T146" s="523"/>
    </row>
    <row r="147" spans="20:20" x14ac:dyDescent="0.2">
      <c r="T147" s="523"/>
    </row>
    <row r="148" spans="20:20" x14ac:dyDescent="0.2">
      <c r="T148" s="523"/>
    </row>
    <row r="149" spans="20:20" x14ac:dyDescent="0.2">
      <c r="T149" s="523"/>
    </row>
    <row r="150" spans="20:20" x14ac:dyDescent="0.2">
      <c r="T150" s="523"/>
    </row>
    <row r="151" spans="20:20" x14ac:dyDescent="0.2">
      <c r="T151" s="523"/>
    </row>
    <row r="152" spans="20:20" x14ac:dyDescent="0.2">
      <c r="T152" s="523"/>
    </row>
    <row r="153" spans="20:20" x14ac:dyDescent="0.2">
      <c r="T153" s="523"/>
    </row>
    <row r="154" spans="20:20" x14ac:dyDescent="0.2">
      <c r="T154" s="523"/>
    </row>
    <row r="155" spans="20:20" x14ac:dyDescent="0.2">
      <c r="T155" s="523"/>
    </row>
    <row r="156" spans="20:20" x14ac:dyDescent="0.2">
      <c r="T156" s="523"/>
    </row>
    <row r="157" spans="20:20" x14ac:dyDescent="0.2">
      <c r="T157" s="523"/>
    </row>
    <row r="158" spans="20:20" x14ac:dyDescent="0.2">
      <c r="T158" s="523"/>
    </row>
  </sheetData>
  <mergeCells count="64">
    <mergeCell ref="AQ86:AT87"/>
    <mergeCell ref="T86:T87"/>
    <mergeCell ref="Q86:Q87"/>
    <mergeCell ref="W86:Z87"/>
    <mergeCell ref="AA86:AD87"/>
    <mergeCell ref="AE86:AH87"/>
    <mergeCell ref="AI86:AL87"/>
    <mergeCell ref="AM86:AP87"/>
    <mergeCell ref="B1:AT1"/>
    <mergeCell ref="B2:B6"/>
    <mergeCell ref="C3:C6"/>
    <mergeCell ref="D3:D6"/>
    <mergeCell ref="E3:E6"/>
    <mergeCell ref="AQ4:AT4"/>
    <mergeCell ref="AE4:AH4"/>
    <mergeCell ref="O5:O6"/>
    <mergeCell ref="AA4:AD4"/>
    <mergeCell ref="AM5:AP5"/>
    <mergeCell ref="Q5:S5"/>
    <mergeCell ref="Q2:AT2"/>
    <mergeCell ref="AM4:AP4"/>
    <mergeCell ref="Q3:V3"/>
    <mergeCell ref="C2:F2"/>
    <mergeCell ref="G2:G6"/>
    <mergeCell ref="D99:P99"/>
    <mergeCell ref="C86:P86"/>
    <mergeCell ref="D93:P93"/>
    <mergeCell ref="L3:P3"/>
    <mergeCell ref="W4:Z4"/>
    <mergeCell ref="P5:P6"/>
    <mergeCell ref="T4:V4"/>
    <mergeCell ref="T5:V5"/>
    <mergeCell ref="Q4:S4"/>
    <mergeCell ref="M5:M6"/>
    <mergeCell ref="W3:AD3"/>
    <mergeCell ref="B85:AM85"/>
    <mergeCell ref="B84:AM84"/>
    <mergeCell ref="A82:B82"/>
    <mergeCell ref="A81:B81"/>
    <mergeCell ref="AE3:AL3"/>
    <mergeCell ref="AM3:AT3"/>
    <mergeCell ref="K3:K6"/>
    <mergeCell ref="W5:Z5"/>
    <mergeCell ref="AI4:AL4"/>
    <mergeCell ref="AA5:AD5"/>
    <mergeCell ref="AI5:AL5"/>
    <mergeCell ref="AQ5:AT5"/>
    <mergeCell ref="AE5:AH5"/>
    <mergeCell ref="A87:B96"/>
    <mergeCell ref="D100:P100"/>
    <mergeCell ref="J2:P2"/>
    <mergeCell ref="A80:B80"/>
    <mergeCell ref="A79:B79"/>
    <mergeCell ref="J3:J6"/>
    <mergeCell ref="A83:B83"/>
    <mergeCell ref="C88:C100"/>
    <mergeCell ref="D88:P88"/>
    <mergeCell ref="M4:P4"/>
    <mergeCell ref="N5:N6"/>
    <mergeCell ref="F3:F6"/>
    <mergeCell ref="H2:H6"/>
    <mergeCell ref="A2:A6"/>
    <mergeCell ref="I2:I6"/>
    <mergeCell ref="L4:L6"/>
  </mergeCells>
  <phoneticPr fontId="6" type="noConversion"/>
  <pageMargins left="0.23622047244094491" right="0.23622047244094491" top="0.35433070866141736" bottom="0.35433070866141736" header="0" footer="0"/>
  <pageSetup paperSize="9" scale="55" fitToWidth="0" orientation="landscape" horizontalDpi="4294967295" verticalDpi="4294967295" r:id="rId1"/>
  <ignoredErrors>
    <ignoredError sqref="K26 M26 AQ72 H55 H61 H66 H72 J55:N55 AA72 AI72 AM72 J31 J33 J72:N72 AE72" formulaRange="1"/>
    <ignoredError sqref="J26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16"/>
  <sheetViews>
    <sheetView topLeftCell="A4" workbookViewId="0">
      <selection activeCell="A5" sqref="A5"/>
    </sheetView>
  </sheetViews>
  <sheetFormatPr defaultColWidth="9.140625" defaultRowHeight="12.75" x14ac:dyDescent="0.2"/>
  <cols>
    <col min="1" max="1" width="4.7109375" style="35" customWidth="1"/>
    <col min="2" max="2" width="4.42578125" style="35" customWidth="1"/>
    <col min="3" max="5" width="9.140625" style="35"/>
    <col min="6" max="6" width="38.85546875" style="35" customWidth="1"/>
    <col min="7" max="16384" width="9.140625" style="35"/>
  </cols>
  <sheetData>
    <row r="2" spans="2:13" ht="18.75" x14ac:dyDescent="0.3">
      <c r="B2" s="1221"/>
      <c r="C2" s="1222"/>
      <c r="D2" s="1222"/>
    </row>
    <row r="4" spans="2:13" ht="27.75" customHeight="1" x14ac:dyDescent="0.2">
      <c r="B4" s="714"/>
      <c r="C4" s="715"/>
      <c r="D4" s="715"/>
      <c r="E4" s="715"/>
      <c r="F4" s="715"/>
      <c r="G4" s="715"/>
      <c r="H4" s="715"/>
      <c r="I4" s="716"/>
      <c r="J4" s="716"/>
      <c r="K4" s="717"/>
      <c r="L4" s="715"/>
      <c r="M4" s="715"/>
    </row>
    <row r="5" spans="2:13" ht="27" customHeight="1" x14ac:dyDescent="0.2">
      <c r="B5" s="717"/>
      <c r="C5" s="718"/>
      <c r="D5" s="718"/>
      <c r="E5" s="718"/>
      <c r="F5" s="718"/>
      <c r="G5" s="715"/>
      <c r="H5" s="715"/>
      <c r="I5" s="715"/>
      <c r="J5" s="715"/>
      <c r="K5" s="714"/>
      <c r="L5" s="715"/>
      <c r="M5" s="715"/>
    </row>
    <row r="6" spans="2:13" ht="27" customHeight="1" x14ac:dyDescent="0.2">
      <c r="B6" s="716"/>
      <c r="C6" s="718"/>
      <c r="D6" s="718"/>
      <c r="E6" s="718"/>
      <c r="F6" s="718"/>
      <c r="G6" s="715"/>
      <c r="H6" s="715"/>
      <c r="I6" s="715"/>
      <c r="J6" s="715"/>
      <c r="K6" s="714"/>
      <c r="L6" s="715"/>
      <c r="M6" s="715"/>
    </row>
    <row r="7" spans="2:13" ht="39" customHeight="1" x14ac:dyDescent="0.2">
      <c r="B7" s="716"/>
      <c r="C7" s="718"/>
      <c r="D7" s="718"/>
      <c r="E7" s="718"/>
      <c r="F7" s="718"/>
      <c r="G7" s="715"/>
      <c r="H7" s="715"/>
      <c r="I7" s="715"/>
      <c r="J7" s="715"/>
      <c r="K7" s="714"/>
      <c r="L7" s="715"/>
      <c r="M7" s="715"/>
    </row>
    <row r="8" spans="2:13" ht="39" customHeight="1" x14ac:dyDescent="0.2">
      <c r="B8" s="716"/>
      <c r="C8" s="718"/>
      <c r="D8" s="718"/>
      <c r="E8" s="718"/>
      <c r="F8" s="718"/>
      <c r="G8" s="715"/>
      <c r="H8" s="715"/>
      <c r="I8" s="715"/>
      <c r="J8" s="715"/>
      <c r="K8" s="714"/>
      <c r="L8" s="715"/>
      <c r="M8" s="715"/>
    </row>
    <row r="9" spans="2:13" ht="41.25" customHeight="1" x14ac:dyDescent="0.2">
      <c r="B9" s="716"/>
      <c r="C9" s="718"/>
      <c r="D9" s="718"/>
      <c r="E9" s="718"/>
      <c r="F9" s="718"/>
      <c r="G9" s="715"/>
      <c r="H9" s="715"/>
      <c r="I9" s="715"/>
      <c r="J9" s="715"/>
      <c r="K9" s="714"/>
      <c r="L9" s="715"/>
      <c r="M9" s="715"/>
    </row>
    <row r="10" spans="2:13" ht="27" customHeight="1" x14ac:dyDescent="0.2">
      <c r="B10" s="716"/>
      <c r="C10" s="718"/>
      <c r="D10" s="718"/>
      <c r="E10" s="718"/>
      <c r="F10" s="718"/>
      <c r="G10" s="715"/>
      <c r="H10" s="715"/>
      <c r="I10" s="715"/>
      <c r="J10" s="715"/>
      <c r="K10" s="714"/>
      <c r="L10" s="715"/>
      <c r="M10" s="715"/>
    </row>
    <row r="11" spans="2:13" ht="39.75" customHeight="1" x14ac:dyDescent="0.2">
      <c r="B11" s="716"/>
      <c r="C11" s="719"/>
      <c r="D11" s="719"/>
      <c r="E11" s="719"/>
      <c r="F11" s="719"/>
      <c r="G11" s="715"/>
      <c r="H11" s="715"/>
      <c r="I11" s="715"/>
      <c r="J11" s="715"/>
      <c r="K11" s="714"/>
      <c r="L11" s="715"/>
      <c r="M11" s="715"/>
    </row>
    <row r="12" spans="2:13" ht="39" customHeight="1" x14ac:dyDescent="0.2">
      <c r="B12" s="716"/>
      <c r="C12" s="718"/>
      <c r="D12" s="718"/>
      <c r="E12" s="718"/>
      <c r="F12" s="718"/>
      <c r="G12" s="715"/>
      <c r="H12" s="715"/>
      <c r="I12" s="715"/>
      <c r="J12" s="715"/>
      <c r="K12" s="714"/>
      <c r="L12" s="715"/>
      <c r="M12" s="715"/>
    </row>
    <row r="13" spans="2:13" ht="39" customHeight="1" x14ac:dyDescent="0.2">
      <c r="B13" s="716"/>
      <c r="C13" s="718"/>
      <c r="D13" s="718"/>
      <c r="E13" s="718"/>
      <c r="F13" s="718"/>
      <c r="G13" s="715"/>
      <c r="H13" s="715"/>
      <c r="I13" s="715"/>
      <c r="J13" s="715"/>
      <c r="K13" s="714"/>
      <c r="L13" s="715"/>
      <c r="M13" s="715"/>
    </row>
    <row r="14" spans="2:13" x14ac:dyDescent="0.2">
      <c r="B14" s="720"/>
      <c r="C14" s="720"/>
      <c r="D14" s="720"/>
      <c r="E14" s="720"/>
      <c r="F14" s="720"/>
      <c r="G14" s="720"/>
      <c r="H14" s="720"/>
      <c r="I14" s="720"/>
      <c r="J14" s="720"/>
      <c r="K14" s="720"/>
      <c r="L14" s="720"/>
      <c r="M14" s="720"/>
    </row>
    <row r="15" spans="2:13" ht="39" customHeight="1" x14ac:dyDescent="0.2">
      <c r="B15" s="717"/>
      <c r="G15" s="715"/>
      <c r="H15" s="715"/>
      <c r="I15" s="715"/>
      <c r="J15" s="715"/>
      <c r="K15" s="714"/>
      <c r="L15" s="715"/>
      <c r="M15" s="715"/>
    </row>
    <row r="16" spans="2:13" x14ac:dyDescent="0.2">
      <c r="B16" s="720"/>
      <c r="C16" s="720"/>
      <c r="D16" s="720"/>
      <c r="E16" s="720"/>
      <c r="F16" s="720"/>
      <c r="G16" s="720"/>
      <c r="H16" s="720"/>
      <c r="I16" s="720"/>
      <c r="J16" s="720"/>
      <c r="K16" s="720"/>
      <c r="L16" s="720"/>
      <c r="M16" s="720"/>
    </row>
  </sheetData>
  <mergeCells count="1">
    <mergeCell ref="B2:D2"/>
  </mergeCells>
  <phoneticPr fontId="6" type="noConversion"/>
  <pageMargins left="0.25" right="0.25" top="0.75" bottom="0.75" header="0.3" footer="0.3"/>
  <pageSetup paperSize="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0"/>
  <sheetViews>
    <sheetView topLeftCell="A196" workbookViewId="0">
      <selection activeCell="A25" sqref="A1:XFD1048576"/>
    </sheetView>
  </sheetViews>
  <sheetFormatPr defaultColWidth="8.85546875" defaultRowHeight="11.25" x14ac:dyDescent="0.2"/>
  <cols>
    <col min="1" max="1" width="172.42578125" style="674" customWidth="1"/>
    <col min="2" max="16384" width="8.85546875" style="674"/>
  </cols>
  <sheetData>
    <row r="1" spans="1:1" x14ac:dyDescent="0.2">
      <c r="A1" s="673"/>
    </row>
    <row r="2" spans="1:1" x14ac:dyDescent="0.2">
      <c r="A2" s="673"/>
    </row>
    <row r="3" spans="1:1" x14ac:dyDescent="0.2">
      <c r="A3" s="673"/>
    </row>
    <row r="4" spans="1:1" x14ac:dyDescent="0.2">
      <c r="A4" s="673"/>
    </row>
    <row r="5" spans="1:1" x14ac:dyDescent="0.2">
      <c r="A5" s="673"/>
    </row>
    <row r="6" spans="1:1" x14ac:dyDescent="0.2">
      <c r="A6" s="675"/>
    </row>
    <row r="7" spans="1:1" x14ac:dyDescent="0.2">
      <c r="A7" s="675"/>
    </row>
    <row r="8" spans="1:1" x14ac:dyDescent="0.2">
      <c r="A8" s="675"/>
    </row>
    <row r="9" spans="1:1" x14ac:dyDescent="0.2">
      <c r="A9" s="673"/>
    </row>
    <row r="10" spans="1:1" x14ac:dyDescent="0.2">
      <c r="A10" s="673"/>
    </row>
    <row r="11" spans="1:1" x14ac:dyDescent="0.2">
      <c r="A11" s="676"/>
    </row>
    <row r="12" spans="1:1" x14ac:dyDescent="0.2">
      <c r="A12" s="675"/>
    </row>
    <row r="13" spans="1:1" x14ac:dyDescent="0.2">
      <c r="A13" s="675"/>
    </row>
    <row r="14" spans="1:1" x14ac:dyDescent="0.2">
      <c r="A14" s="675"/>
    </row>
    <row r="15" spans="1:1" x14ac:dyDescent="0.2">
      <c r="A15" s="675"/>
    </row>
    <row r="16" spans="1:1" x14ac:dyDescent="0.2">
      <c r="A16" s="675"/>
    </row>
    <row r="17" spans="1:1" x14ac:dyDescent="0.2">
      <c r="A17" s="675"/>
    </row>
    <row r="18" spans="1:1" x14ac:dyDescent="0.2">
      <c r="A18" s="675"/>
    </row>
    <row r="19" spans="1:1" x14ac:dyDescent="0.2">
      <c r="A19" s="675"/>
    </row>
    <row r="20" spans="1:1" x14ac:dyDescent="0.2">
      <c r="A20" s="675"/>
    </row>
    <row r="21" spans="1:1" x14ac:dyDescent="0.2">
      <c r="A21" s="675"/>
    </row>
    <row r="22" spans="1:1" x14ac:dyDescent="0.2">
      <c r="A22" s="675"/>
    </row>
    <row r="23" spans="1:1" x14ac:dyDescent="0.2">
      <c r="A23" s="675"/>
    </row>
    <row r="24" spans="1:1" x14ac:dyDescent="0.2">
      <c r="A24" s="675"/>
    </row>
    <row r="25" spans="1:1" x14ac:dyDescent="0.2">
      <c r="A25" s="675"/>
    </row>
    <row r="26" spans="1:1" x14ac:dyDescent="0.2">
      <c r="A26" s="675"/>
    </row>
    <row r="27" spans="1:1" x14ac:dyDescent="0.2">
      <c r="A27" s="675"/>
    </row>
    <row r="28" spans="1:1" x14ac:dyDescent="0.2">
      <c r="A28" s="675"/>
    </row>
    <row r="29" spans="1:1" x14ac:dyDescent="0.2">
      <c r="A29" s="675"/>
    </row>
    <row r="30" spans="1:1" x14ac:dyDescent="0.2">
      <c r="A30" s="675"/>
    </row>
    <row r="31" spans="1:1" x14ac:dyDescent="0.2">
      <c r="A31" s="675"/>
    </row>
    <row r="32" spans="1:1" x14ac:dyDescent="0.2">
      <c r="A32" s="675"/>
    </row>
    <row r="33" spans="1:1" x14ac:dyDescent="0.2">
      <c r="A33" s="675"/>
    </row>
    <row r="34" spans="1:1" x14ac:dyDescent="0.2">
      <c r="A34" s="675"/>
    </row>
    <row r="35" spans="1:1" x14ac:dyDescent="0.2">
      <c r="A35" s="675"/>
    </row>
    <row r="36" spans="1:1" x14ac:dyDescent="0.2">
      <c r="A36" s="677"/>
    </row>
    <row r="37" spans="1:1" x14ac:dyDescent="0.2">
      <c r="A37" s="675"/>
    </row>
    <row r="38" spans="1:1" x14ac:dyDescent="0.2">
      <c r="A38" s="673"/>
    </row>
    <row r="39" spans="1:1" x14ac:dyDescent="0.2">
      <c r="A39" s="675"/>
    </row>
    <row r="40" spans="1:1" x14ac:dyDescent="0.2">
      <c r="A40" s="675"/>
    </row>
    <row r="41" spans="1:1" x14ac:dyDescent="0.2">
      <c r="A41" s="675"/>
    </row>
    <row r="42" spans="1:1" x14ac:dyDescent="0.2">
      <c r="A42" s="675"/>
    </row>
    <row r="43" spans="1:1" x14ac:dyDescent="0.2">
      <c r="A43" s="675"/>
    </row>
    <row r="44" spans="1:1" x14ac:dyDescent="0.2">
      <c r="A44" s="675"/>
    </row>
    <row r="45" spans="1:1" x14ac:dyDescent="0.2">
      <c r="A45" s="675"/>
    </row>
    <row r="46" spans="1:1" x14ac:dyDescent="0.2">
      <c r="A46" s="675"/>
    </row>
    <row r="47" spans="1:1" x14ac:dyDescent="0.2">
      <c r="A47" s="675"/>
    </row>
    <row r="48" spans="1:1" x14ac:dyDescent="0.2">
      <c r="A48" s="675"/>
    </row>
    <row r="49" spans="1:1" x14ac:dyDescent="0.2">
      <c r="A49" s="675"/>
    </row>
    <row r="50" spans="1:1" x14ac:dyDescent="0.2">
      <c r="A50" s="678"/>
    </row>
    <row r="51" spans="1:1" x14ac:dyDescent="0.2">
      <c r="A51" s="673"/>
    </row>
    <row r="52" spans="1:1" x14ac:dyDescent="0.2">
      <c r="A52" s="673"/>
    </row>
    <row r="53" spans="1:1" x14ac:dyDescent="0.2">
      <c r="A53" s="675"/>
    </row>
    <row r="54" spans="1:1" x14ac:dyDescent="0.2">
      <c r="A54" s="675"/>
    </row>
    <row r="55" spans="1:1" x14ac:dyDescent="0.2">
      <c r="A55" s="675"/>
    </row>
    <row r="56" spans="1:1" x14ac:dyDescent="0.2">
      <c r="A56" s="675"/>
    </row>
    <row r="57" spans="1:1" x14ac:dyDescent="0.2">
      <c r="A57" s="675"/>
    </row>
    <row r="58" spans="1:1" x14ac:dyDescent="0.2">
      <c r="A58" s="675"/>
    </row>
    <row r="59" spans="1:1" x14ac:dyDescent="0.2">
      <c r="A59" s="675"/>
    </row>
    <row r="60" spans="1:1" x14ac:dyDescent="0.2">
      <c r="A60" s="675"/>
    </row>
    <row r="61" spans="1:1" x14ac:dyDescent="0.2">
      <c r="A61" s="673"/>
    </row>
    <row r="62" spans="1:1" x14ac:dyDescent="0.2">
      <c r="A62" s="673"/>
    </row>
    <row r="63" spans="1:1" x14ac:dyDescent="0.2">
      <c r="A63" s="675"/>
    </row>
    <row r="64" spans="1:1" x14ac:dyDescent="0.2">
      <c r="A64" s="675"/>
    </row>
    <row r="65" spans="1:1" x14ac:dyDescent="0.2">
      <c r="A65" s="675"/>
    </row>
    <row r="66" spans="1:1" x14ac:dyDescent="0.2">
      <c r="A66" s="675"/>
    </row>
    <row r="67" spans="1:1" x14ac:dyDescent="0.2">
      <c r="A67" s="675"/>
    </row>
    <row r="68" spans="1:1" x14ac:dyDescent="0.2">
      <c r="A68" s="675"/>
    </row>
    <row r="69" spans="1:1" x14ac:dyDescent="0.2">
      <c r="A69" s="675"/>
    </row>
    <row r="70" spans="1:1" x14ac:dyDescent="0.2">
      <c r="A70" s="675"/>
    </row>
    <row r="71" spans="1:1" x14ac:dyDescent="0.2">
      <c r="A71" s="673"/>
    </row>
    <row r="72" spans="1:1" x14ac:dyDescent="0.2">
      <c r="A72" s="673"/>
    </row>
    <row r="73" spans="1:1" x14ac:dyDescent="0.2">
      <c r="A73" s="673"/>
    </row>
    <row r="74" spans="1:1" x14ac:dyDescent="0.2">
      <c r="A74" s="673"/>
    </row>
    <row r="75" spans="1:1" x14ac:dyDescent="0.2">
      <c r="A75" s="675"/>
    </row>
    <row r="76" spans="1:1" x14ac:dyDescent="0.2">
      <c r="A76" s="675"/>
    </row>
    <row r="77" spans="1:1" x14ac:dyDescent="0.2">
      <c r="A77" s="675"/>
    </row>
    <row r="78" spans="1:1" x14ac:dyDescent="0.2">
      <c r="A78" s="675"/>
    </row>
    <row r="79" spans="1:1" x14ac:dyDescent="0.2">
      <c r="A79" s="679"/>
    </row>
    <row r="80" spans="1:1" x14ac:dyDescent="0.2">
      <c r="A80" s="679"/>
    </row>
  </sheetData>
  <phoneticPr fontId="6" type="noConversion"/>
  <pageMargins left="0.23622047244094491" right="0.23622047244094491" top="0.74803149606299213" bottom="0.74803149606299213" header="0.31496062992125984" footer="0.31496062992125984"/>
  <pageSetup paperSize="9" scale="75" orientation="landscape" verticalDpi="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sqref="A1:B10"/>
    </sheetView>
  </sheetViews>
  <sheetFormatPr defaultRowHeight="12.75" x14ac:dyDescent="0.2"/>
  <cols>
    <col min="2" max="2" width="64.85546875" customWidth="1"/>
  </cols>
  <sheetData>
    <row r="1" spans="1:4" x14ac:dyDescent="0.2">
      <c r="A1" s="915" t="s">
        <v>515</v>
      </c>
      <c r="B1" s="916" t="s">
        <v>516</v>
      </c>
      <c r="C1" s="911"/>
      <c r="D1" s="911"/>
    </row>
    <row r="2" spans="1:4" ht="26.25" customHeight="1" x14ac:dyDescent="0.2">
      <c r="A2" s="913" t="s">
        <v>517</v>
      </c>
      <c r="B2" s="914" t="s">
        <v>518</v>
      </c>
      <c r="C2" s="911"/>
      <c r="D2" s="911"/>
    </row>
    <row r="3" spans="1:4" ht="39.75" customHeight="1" x14ac:dyDescent="0.2">
      <c r="A3" s="913" t="s">
        <v>519</v>
      </c>
      <c r="B3" s="914" t="s">
        <v>520</v>
      </c>
      <c r="C3" s="911"/>
      <c r="D3" s="911"/>
    </row>
    <row r="4" spans="1:4" ht="51" customHeight="1" x14ac:dyDescent="0.2">
      <c r="A4" s="913" t="s">
        <v>521</v>
      </c>
      <c r="B4" s="914" t="s">
        <v>522</v>
      </c>
      <c r="C4" s="911"/>
      <c r="D4" s="911"/>
    </row>
    <row r="5" spans="1:4" ht="13.5" customHeight="1" x14ac:dyDescent="0.2">
      <c r="A5" s="913" t="s">
        <v>523</v>
      </c>
      <c r="B5" s="914" t="s">
        <v>524</v>
      </c>
      <c r="C5" s="911"/>
      <c r="D5" s="911"/>
    </row>
    <row r="6" spans="1:4" ht="40.5" customHeight="1" x14ac:dyDescent="0.2">
      <c r="A6" s="913" t="s">
        <v>525</v>
      </c>
      <c r="B6" s="914" t="s">
        <v>526</v>
      </c>
      <c r="C6" s="911"/>
      <c r="D6" s="911"/>
    </row>
    <row r="7" spans="1:4" ht="68.25" customHeight="1" x14ac:dyDescent="0.2">
      <c r="A7" s="913" t="s">
        <v>527</v>
      </c>
      <c r="B7" s="914" t="s">
        <v>528</v>
      </c>
      <c r="C7" s="911"/>
      <c r="D7" s="911"/>
    </row>
    <row r="8" spans="1:4" ht="38.25" customHeight="1" x14ac:dyDescent="0.2">
      <c r="A8" s="913" t="s">
        <v>529</v>
      </c>
      <c r="B8" s="914" t="s">
        <v>530</v>
      </c>
      <c r="C8" s="911"/>
      <c r="D8" s="911"/>
    </row>
    <row r="9" spans="1:4" ht="40.5" customHeight="1" x14ac:dyDescent="0.2">
      <c r="A9" s="913" t="s">
        <v>531</v>
      </c>
      <c r="B9" s="914" t="s">
        <v>532</v>
      </c>
      <c r="C9" s="911"/>
      <c r="D9" s="911"/>
    </row>
    <row r="10" spans="1:4" ht="27.75" customHeight="1" x14ac:dyDescent="0.2">
      <c r="A10" s="913" t="s">
        <v>533</v>
      </c>
      <c r="B10" s="914" t="s">
        <v>534</v>
      </c>
      <c r="C10" s="911"/>
      <c r="D10" s="911"/>
    </row>
  </sheetData>
  <pageMargins left="0.7" right="0.7" top="0.75" bottom="0.75" header="0.3" footer="0.3"/>
  <pageSetup paperSize="9" orientation="landscape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4"/>
  <sheetViews>
    <sheetView workbookViewId="0">
      <selection sqref="A1:K24"/>
    </sheetView>
  </sheetViews>
  <sheetFormatPr defaultRowHeight="12.75" x14ac:dyDescent="0.2"/>
  <cols>
    <col min="1" max="1" width="88" customWidth="1"/>
  </cols>
  <sheetData>
    <row r="1" spans="1:18" x14ac:dyDescent="0.2">
      <c r="A1" s="912" t="s">
        <v>535</v>
      </c>
      <c r="B1" s="912"/>
      <c r="C1" s="912"/>
      <c r="D1" s="912"/>
      <c r="E1" s="912"/>
      <c r="F1" s="912"/>
      <c r="G1" s="912"/>
      <c r="H1" s="912"/>
      <c r="I1" s="912"/>
      <c r="J1" s="912"/>
      <c r="K1" s="912"/>
      <c r="L1" s="912"/>
      <c r="M1" s="912"/>
      <c r="N1" s="912"/>
      <c r="O1" s="912"/>
      <c r="P1" s="912"/>
      <c r="Q1" s="912"/>
      <c r="R1" s="912"/>
    </row>
    <row r="2" spans="1:18" x14ac:dyDescent="0.2">
      <c r="A2" s="912" t="s">
        <v>536</v>
      </c>
      <c r="B2" s="912"/>
      <c r="C2" s="912"/>
      <c r="D2" s="912"/>
      <c r="E2" s="912"/>
      <c r="F2" s="912"/>
      <c r="G2" s="912"/>
      <c r="H2" s="912"/>
      <c r="I2" s="912"/>
      <c r="J2" s="912"/>
      <c r="K2" s="912"/>
      <c r="L2" s="912"/>
      <c r="M2" s="912"/>
      <c r="N2" s="912"/>
      <c r="O2" s="912"/>
      <c r="P2" s="912"/>
      <c r="Q2" s="912"/>
      <c r="R2" s="912"/>
    </row>
    <row r="3" spans="1:18" x14ac:dyDescent="0.2">
      <c r="A3" s="912" t="s">
        <v>537</v>
      </c>
      <c r="B3" s="912"/>
      <c r="C3" s="912"/>
      <c r="D3" s="912"/>
      <c r="E3" s="912"/>
      <c r="F3" s="912"/>
      <c r="G3" s="912"/>
      <c r="H3" s="912"/>
      <c r="I3" s="912"/>
      <c r="J3" s="912"/>
      <c r="K3" s="912"/>
      <c r="L3" s="912"/>
      <c r="M3" s="912"/>
      <c r="N3" s="912"/>
      <c r="O3" s="912"/>
      <c r="P3" s="912"/>
      <c r="Q3" s="912"/>
      <c r="R3" s="912"/>
    </row>
    <row r="4" spans="1:18" x14ac:dyDescent="0.2">
      <c r="A4" s="912" t="s">
        <v>538</v>
      </c>
      <c r="B4" s="912"/>
      <c r="C4" s="912"/>
      <c r="D4" s="912"/>
      <c r="E4" s="912"/>
      <c r="F4" s="912"/>
      <c r="G4" s="912"/>
      <c r="H4" s="912"/>
      <c r="I4" s="912"/>
      <c r="J4" s="912"/>
      <c r="K4" s="912"/>
      <c r="L4" s="912"/>
      <c r="M4" s="912"/>
      <c r="N4" s="912"/>
      <c r="O4" s="912"/>
      <c r="P4" s="912"/>
      <c r="Q4" s="912"/>
      <c r="R4" s="912"/>
    </row>
    <row r="5" spans="1:18" x14ac:dyDescent="0.2">
      <c r="A5" s="912" t="s">
        <v>539</v>
      </c>
      <c r="B5" s="912"/>
      <c r="C5" s="912"/>
      <c r="D5" s="912"/>
      <c r="E5" s="912"/>
      <c r="F5" s="912"/>
      <c r="G5" s="912"/>
      <c r="H5" s="912"/>
      <c r="I5" s="912"/>
      <c r="J5" s="912"/>
      <c r="K5" s="912"/>
      <c r="L5" s="912"/>
      <c r="M5" s="912"/>
      <c r="N5" s="912"/>
      <c r="O5" s="912"/>
      <c r="P5" s="912"/>
      <c r="Q5" s="912"/>
      <c r="R5" s="912"/>
    </row>
    <row r="6" spans="1:18" x14ac:dyDescent="0.2">
      <c r="A6" s="912" t="s">
        <v>540</v>
      </c>
      <c r="B6" s="912"/>
      <c r="C6" s="912"/>
      <c r="D6" s="912"/>
      <c r="E6" s="912"/>
      <c r="F6" s="912"/>
      <c r="G6" s="912"/>
      <c r="H6" s="912"/>
      <c r="I6" s="912"/>
      <c r="J6" s="912"/>
      <c r="K6" s="912"/>
      <c r="L6" s="912"/>
      <c r="M6" s="912"/>
      <c r="N6" s="912"/>
      <c r="O6" s="912"/>
      <c r="P6" s="912"/>
      <c r="Q6" s="912"/>
      <c r="R6" s="912"/>
    </row>
    <row r="7" spans="1:18" x14ac:dyDescent="0.2">
      <c r="A7" s="912" t="s">
        <v>541</v>
      </c>
      <c r="B7" s="912"/>
      <c r="C7" s="912"/>
      <c r="D7" s="912"/>
      <c r="E7" s="912"/>
      <c r="F7" s="912"/>
      <c r="G7" s="912"/>
      <c r="H7" s="912"/>
      <c r="I7" s="912"/>
      <c r="J7" s="912"/>
      <c r="K7" s="912"/>
      <c r="L7" s="912"/>
      <c r="M7" s="912"/>
      <c r="N7" s="912"/>
      <c r="O7" s="912"/>
      <c r="P7" s="912"/>
      <c r="Q7" s="912"/>
      <c r="R7" s="912"/>
    </row>
    <row r="8" spans="1:18" x14ac:dyDescent="0.2">
      <c r="A8" s="912" t="s">
        <v>542</v>
      </c>
      <c r="B8" s="912"/>
      <c r="C8" s="912"/>
      <c r="D8" s="912"/>
      <c r="E8" s="912"/>
      <c r="F8" s="912"/>
      <c r="G8" s="912"/>
      <c r="H8" s="912"/>
      <c r="I8" s="912"/>
      <c r="J8" s="912"/>
      <c r="K8" s="912"/>
      <c r="L8" s="912"/>
      <c r="M8" s="912"/>
      <c r="N8" s="912"/>
      <c r="O8" s="912"/>
      <c r="P8" s="912"/>
      <c r="Q8" s="912"/>
      <c r="R8" s="912"/>
    </row>
    <row r="9" spans="1:18" x14ac:dyDescent="0.2">
      <c r="A9" s="912" t="s">
        <v>543</v>
      </c>
      <c r="B9" s="912"/>
      <c r="C9" s="912"/>
      <c r="D9" s="912"/>
      <c r="E9" s="912"/>
      <c r="F9" s="912"/>
      <c r="G9" s="912"/>
      <c r="H9" s="912"/>
      <c r="I9" s="912"/>
      <c r="J9" s="912"/>
      <c r="K9" s="912"/>
      <c r="L9" s="912"/>
      <c r="M9" s="912"/>
      <c r="N9" s="912"/>
      <c r="O9" s="912"/>
      <c r="P9" s="912"/>
      <c r="Q9" s="912"/>
      <c r="R9" s="912"/>
    </row>
    <row r="10" spans="1:18" x14ac:dyDescent="0.2">
      <c r="A10" s="912" t="s">
        <v>544</v>
      </c>
      <c r="B10" s="912"/>
      <c r="C10" s="912"/>
      <c r="D10" s="912"/>
      <c r="E10" s="912"/>
      <c r="F10" s="912"/>
      <c r="G10" s="912"/>
      <c r="H10" s="912"/>
      <c r="I10" s="912"/>
      <c r="J10" s="912"/>
      <c r="K10" s="912"/>
      <c r="L10" s="912"/>
      <c r="M10" s="912"/>
      <c r="N10" s="912"/>
      <c r="O10" s="912"/>
      <c r="P10" s="912"/>
      <c r="Q10" s="912"/>
      <c r="R10" s="912"/>
    </row>
    <row r="11" spans="1:18" x14ac:dyDescent="0.2">
      <c r="A11" s="912" t="s">
        <v>545</v>
      </c>
      <c r="B11" s="912"/>
      <c r="C11" s="912"/>
      <c r="D11" s="912"/>
      <c r="E11" s="912"/>
      <c r="F11" s="912"/>
      <c r="G11" s="912"/>
      <c r="H11" s="912"/>
      <c r="I11" s="912"/>
      <c r="J11" s="912"/>
      <c r="K11" s="912"/>
      <c r="L11" s="912"/>
      <c r="M11" s="912"/>
      <c r="N11" s="912"/>
      <c r="O11" s="912"/>
      <c r="P11" s="912"/>
      <c r="Q11" s="912"/>
      <c r="R11" s="912"/>
    </row>
    <row r="12" spans="1:18" x14ac:dyDescent="0.2">
      <c r="A12" s="912" t="s">
        <v>546</v>
      </c>
      <c r="B12" s="912"/>
      <c r="C12" s="912"/>
      <c r="D12" s="912"/>
      <c r="E12" s="912"/>
      <c r="F12" s="912"/>
      <c r="G12" s="912"/>
      <c r="H12" s="912"/>
      <c r="I12" s="912"/>
      <c r="J12" s="912"/>
      <c r="K12" s="912"/>
      <c r="L12" s="912"/>
      <c r="M12" s="912"/>
      <c r="N12" s="912"/>
      <c r="O12" s="912"/>
      <c r="P12" s="912"/>
      <c r="Q12" s="912"/>
      <c r="R12" s="912"/>
    </row>
    <row r="13" spans="1:18" x14ac:dyDescent="0.2">
      <c r="A13" s="912" t="s">
        <v>547</v>
      </c>
      <c r="B13" s="912"/>
      <c r="C13" s="912"/>
      <c r="D13" s="912"/>
      <c r="E13" s="912"/>
      <c r="F13" s="912"/>
      <c r="G13" s="912"/>
      <c r="H13" s="912"/>
      <c r="I13" s="912"/>
      <c r="J13" s="912"/>
      <c r="K13" s="912"/>
      <c r="L13" s="912"/>
      <c r="M13" s="912"/>
      <c r="N13" s="912"/>
      <c r="O13" s="912"/>
      <c r="P13" s="912"/>
      <c r="Q13" s="912"/>
      <c r="R13" s="912"/>
    </row>
    <row r="14" spans="1:18" x14ac:dyDescent="0.2">
      <c r="A14" s="912" t="s">
        <v>548</v>
      </c>
      <c r="B14" s="912"/>
      <c r="C14" s="912"/>
      <c r="D14" s="912"/>
      <c r="E14" s="912"/>
      <c r="F14" s="912"/>
      <c r="G14" s="912"/>
      <c r="H14" s="912"/>
      <c r="I14" s="912"/>
      <c r="J14" s="912"/>
      <c r="K14" s="912"/>
      <c r="L14" s="912"/>
      <c r="M14" s="912"/>
      <c r="N14" s="912"/>
      <c r="O14" s="912"/>
      <c r="P14" s="912"/>
      <c r="Q14" s="912"/>
      <c r="R14" s="912"/>
    </row>
    <row r="15" spans="1:18" x14ac:dyDescent="0.2">
      <c r="A15" s="912" t="s">
        <v>549</v>
      </c>
      <c r="B15" s="912"/>
      <c r="C15" s="912"/>
      <c r="D15" s="912"/>
      <c r="E15" s="912"/>
      <c r="F15" s="912"/>
      <c r="G15" s="912"/>
      <c r="H15" s="912"/>
      <c r="I15" s="912"/>
      <c r="J15" s="912"/>
      <c r="K15" s="912"/>
      <c r="L15" s="912"/>
      <c r="M15" s="912"/>
      <c r="N15" s="912"/>
      <c r="O15" s="912"/>
      <c r="P15" s="912"/>
      <c r="Q15" s="912"/>
      <c r="R15" s="912"/>
    </row>
    <row r="16" spans="1:18" x14ac:dyDescent="0.2">
      <c r="A16" s="912" t="s">
        <v>550</v>
      </c>
      <c r="B16" s="912"/>
      <c r="C16" s="912"/>
      <c r="D16" s="912"/>
      <c r="E16" s="912"/>
      <c r="F16" s="912"/>
      <c r="G16" s="912"/>
      <c r="H16" s="912"/>
      <c r="I16" s="912"/>
      <c r="J16" s="912"/>
      <c r="K16" s="912"/>
      <c r="L16" s="912"/>
      <c r="M16" s="912"/>
      <c r="N16" s="912"/>
      <c r="O16" s="912"/>
      <c r="P16" s="912"/>
      <c r="Q16" s="912"/>
      <c r="R16" s="912"/>
    </row>
    <row r="17" spans="1:18" x14ac:dyDescent="0.2">
      <c r="A17" s="912" t="s">
        <v>551</v>
      </c>
      <c r="B17" s="912"/>
      <c r="C17" s="912"/>
      <c r="D17" s="912"/>
      <c r="E17" s="912"/>
      <c r="F17" s="912"/>
      <c r="G17" s="912"/>
      <c r="H17" s="912"/>
      <c r="I17" s="912"/>
      <c r="J17" s="912"/>
      <c r="K17" s="912"/>
      <c r="L17" s="912"/>
      <c r="M17" s="912"/>
      <c r="N17" s="912"/>
      <c r="O17" s="912"/>
      <c r="P17" s="912"/>
      <c r="Q17" s="912"/>
      <c r="R17" s="912"/>
    </row>
    <row r="18" spans="1:18" x14ac:dyDescent="0.2">
      <c r="A18" s="912" t="s">
        <v>552</v>
      </c>
      <c r="B18" s="912"/>
      <c r="C18" s="912"/>
      <c r="D18" s="912"/>
      <c r="E18" s="912"/>
      <c r="F18" s="912"/>
      <c r="G18" s="912"/>
      <c r="H18" s="912"/>
      <c r="I18" s="912"/>
      <c r="J18" s="912"/>
      <c r="K18" s="912"/>
      <c r="L18" s="912"/>
      <c r="M18" s="912"/>
      <c r="N18" s="912"/>
      <c r="O18" s="912"/>
      <c r="P18" s="912"/>
      <c r="Q18" s="912"/>
      <c r="R18" s="912"/>
    </row>
    <row r="19" spans="1:18" x14ac:dyDescent="0.2">
      <c r="A19" s="912" t="s">
        <v>553</v>
      </c>
      <c r="B19" s="912"/>
      <c r="C19" s="912"/>
      <c r="D19" s="912"/>
      <c r="E19" s="912"/>
      <c r="F19" s="912"/>
      <c r="G19" s="912"/>
      <c r="H19" s="912"/>
      <c r="I19" s="912"/>
      <c r="J19" s="912"/>
      <c r="K19" s="912"/>
      <c r="L19" s="912"/>
      <c r="M19" s="912"/>
      <c r="N19" s="912"/>
      <c r="O19" s="912"/>
      <c r="P19" s="912"/>
      <c r="Q19" s="912"/>
      <c r="R19" s="912"/>
    </row>
    <row r="20" spans="1:18" x14ac:dyDescent="0.2">
      <c r="A20" s="912" t="s">
        <v>554</v>
      </c>
      <c r="B20" s="912"/>
      <c r="C20" s="912"/>
      <c r="D20" s="912"/>
      <c r="E20" s="912"/>
      <c r="F20" s="912"/>
      <c r="G20" s="912"/>
      <c r="H20" s="912"/>
      <c r="I20" s="912"/>
      <c r="J20" s="912"/>
      <c r="K20" s="912"/>
      <c r="L20" s="912"/>
      <c r="M20" s="912"/>
      <c r="N20" s="912"/>
      <c r="O20" s="912"/>
      <c r="P20" s="912"/>
      <c r="Q20" s="912"/>
      <c r="R20" s="912"/>
    </row>
    <row r="21" spans="1:18" x14ac:dyDescent="0.2">
      <c r="A21" s="912" t="s">
        <v>555</v>
      </c>
      <c r="B21" s="912"/>
      <c r="C21" s="912"/>
      <c r="D21" s="912"/>
      <c r="E21" s="912"/>
      <c r="F21" s="912"/>
      <c r="G21" s="912"/>
      <c r="H21" s="912"/>
      <c r="I21" s="912"/>
      <c r="J21" s="912"/>
      <c r="K21" s="912"/>
      <c r="L21" s="912"/>
      <c r="M21" s="912"/>
      <c r="N21" s="912"/>
      <c r="O21" s="912"/>
      <c r="P21" s="912"/>
      <c r="Q21" s="912"/>
      <c r="R21" s="912"/>
    </row>
    <row r="22" spans="1:18" x14ac:dyDescent="0.2">
      <c r="A22" s="912" t="s">
        <v>556</v>
      </c>
      <c r="B22" s="912"/>
      <c r="C22" s="912"/>
      <c r="D22" s="912"/>
      <c r="E22" s="912"/>
      <c r="F22" s="912"/>
      <c r="G22" s="912"/>
      <c r="H22" s="912"/>
      <c r="I22" s="912"/>
      <c r="J22" s="912"/>
      <c r="K22" s="912"/>
      <c r="L22" s="912"/>
      <c r="M22" s="912"/>
      <c r="N22" s="912"/>
      <c r="O22" s="912"/>
      <c r="P22" s="912"/>
      <c r="Q22" s="912"/>
      <c r="R22" s="912"/>
    </row>
    <row r="23" spans="1:18" x14ac:dyDescent="0.2">
      <c r="A23" s="912" t="s">
        <v>557</v>
      </c>
      <c r="B23" s="912"/>
      <c r="C23" s="912"/>
      <c r="D23" s="912"/>
      <c r="E23" s="912"/>
      <c r="F23" s="912"/>
      <c r="G23" s="912"/>
      <c r="H23" s="912"/>
      <c r="I23" s="912"/>
      <c r="J23" s="912"/>
      <c r="K23" s="912"/>
      <c r="L23" s="912"/>
      <c r="M23" s="912"/>
      <c r="N23" s="912"/>
      <c r="O23" s="912"/>
      <c r="P23" s="912"/>
      <c r="Q23" s="912"/>
      <c r="R23" s="912"/>
    </row>
    <row r="24" spans="1:18" x14ac:dyDescent="0.2">
      <c r="A24" s="912" t="s">
        <v>558</v>
      </c>
      <c r="B24" s="912"/>
      <c r="C24" s="912"/>
      <c r="D24" s="912"/>
      <c r="E24" s="912"/>
      <c r="F24" s="912"/>
      <c r="G24" s="912"/>
      <c r="H24" s="912"/>
      <c r="I24" s="912"/>
      <c r="J24" s="912"/>
      <c r="K24" s="912"/>
      <c r="L24" s="912"/>
      <c r="M24" s="912"/>
      <c r="N24" s="912"/>
      <c r="O24" s="912"/>
      <c r="P24" s="912"/>
      <c r="Q24" s="912"/>
      <c r="R24" s="912"/>
    </row>
  </sheetData>
  <pageMargins left="0.23622047244094491" right="0.23622047244094491" top="0.74803149606299213" bottom="0.74803149606299213" header="0.31496062992125984" footer="0.31496062992125984"/>
  <pageSetup paperSize="9" scale="7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3</vt:i4>
      </vt:variant>
    </vt:vector>
  </HeadingPairs>
  <TitlesOfParts>
    <vt:vector size="12" baseType="lpstr">
      <vt:lpstr>Титул 08.02.01 СЭЗС</vt:lpstr>
      <vt:lpstr>1 График учебного процесс (2</vt:lpstr>
      <vt:lpstr>2.Сводные данны по бюджету во в</vt:lpstr>
      <vt:lpstr>Учебный план</vt:lpstr>
      <vt:lpstr>3. УП (1,2,3,4 курс)2025-2029</vt:lpstr>
      <vt:lpstr>4.Специальные помещения</vt:lpstr>
      <vt:lpstr>5. Пояснительная записка</vt:lpstr>
      <vt:lpstr>Компетенции ОК</vt:lpstr>
      <vt:lpstr>Компетенции ПК </vt:lpstr>
      <vt:lpstr>'3. УП (1,2,3,4 курс)2025-2029'!Область_печати</vt:lpstr>
      <vt:lpstr>'Титул 08.02.01 СЭЗС'!Область_печати</vt:lpstr>
      <vt:lpstr>'Учебный план'!Область_печати</vt:lpstr>
    </vt:vector>
  </TitlesOfParts>
  <Company>Rectorat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Guravlev</dc:creator>
  <cp:lastModifiedBy>Пелагог</cp:lastModifiedBy>
  <cp:lastPrinted>2026-06-16T11:02:54Z</cp:lastPrinted>
  <dcterms:created xsi:type="dcterms:W3CDTF">2003-05-21T07:05:02Z</dcterms:created>
  <dcterms:modified xsi:type="dcterms:W3CDTF">2026-06-16T11:03:27Z</dcterms:modified>
</cp:coreProperties>
</file>