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елагог\Desktop\Базикалова Ю.В\2026-2027\ПЛАНЫ+ООП  на сайт 2026-2027 уч.год\09.02.07 +Информационные системы и программирование\"/>
    </mc:Choice>
  </mc:AlternateContent>
  <bookViews>
    <workbookView xWindow="0" yWindow="0" windowWidth="23040" windowHeight="8655" firstSheet="1" activeTab="4"/>
  </bookViews>
  <sheets>
    <sheet name="Титул 09.02.07" sheetId="6" r:id="rId1"/>
    <sheet name="1 График учебного процесса" sheetId="9" r:id="rId2"/>
    <sheet name="Учебный план" sheetId="1" state="hidden" r:id="rId3"/>
    <sheet name="2. Сводные данные по бюджету вр" sheetId="13" r:id="rId4"/>
    <sheet name="3. УП (1,2,3,4 курс)2024-2028" sheetId="10" r:id="rId5"/>
    <sheet name="4. Перечень специальных помещен" sheetId="11" r:id="rId6"/>
    <sheet name="5. Пояснительная записка" sheetId="12" r:id="rId7"/>
  </sheets>
  <definedNames>
    <definedName name="_GoBack" localSheetId="6">'5. Пояснительная записка'!#REF!</definedName>
    <definedName name="_xlnm.Print_Area" localSheetId="0">'Титул 09.02.07'!$A$2:$BN$44</definedName>
    <definedName name="_xlnm.Print_Area" localSheetId="2">'Учебный план'!$A$1:$AF$98</definedName>
  </definedNames>
  <calcPr calcId="152511" iterateDelta="1E-4"/>
</workbook>
</file>

<file path=xl/calcChain.xml><?xml version="1.0" encoding="utf-8"?>
<calcChain xmlns="http://schemas.openxmlformats.org/spreadsheetml/2006/main">
  <c r="AX14" i="13" l="1"/>
  <c r="AQ14" i="13"/>
  <c r="AM14" i="13"/>
  <c r="AI14" i="13"/>
  <c r="AE14" i="13"/>
  <c r="AC14" i="13"/>
  <c r="AA14" i="13"/>
  <c r="W14" i="13"/>
  <c r="S14" i="13"/>
  <c r="O14" i="13"/>
  <c r="K14" i="13"/>
  <c r="AU13" i="13"/>
  <c r="G13" i="13"/>
  <c r="C13" i="13"/>
  <c r="BA13" i="13" s="1"/>
  <c r="G12" i="13"/>
  <c r="AU12" i="13" s="1"/>
  <c r="C12" i="13"/>
  <c r="BA12" i="13" s="1"/>
  <c r="AU11" i="13"/>
  <c r="G11" i="13"/>
  <c r="C11" i="13"/>
  <c r="BA11" i="13" s="1"/>
  <c r="G10" i="13"/>
  <c r="G14" i="13" s="1"/>
  <c r="C10" i="13"/>
  <c r="BA10" i="13" s="1"/>
  <c r="AU10" i="13" l="1"/>
  <c r="AU14" i="13" s="1"/>
  <c r="BA14" i="13"/>
  <c r="C14" i="13"/>
  <c r="N59" i="10"/>
  <c r="O59" i="10"/>
  <c r="P59" i="10"/>
  <c r="H72" i="10"/>
  <c r="I72" i="10"/>
  <c r="K72" i="10"/>
  <c r="L72" i="10"/>
  <c r="N72" i="10"/>
  <c r="O72" i="10"/>
  <c r="P72" i="10"/>
  <c r="H51" i="10"/>
  <c r="H50" i="10" s="1"/>
  <c r="I51" i="10"/>
  <c r="I50" i="10" s="1"/>
  <c r="K51" i="10"/>
  <c r="K50" i="10" s="1"/>
  <c r="L51" i="10"/>
  <c r="L50" i="10" s="1"/>
  <c r="H59" i="10"/>
  <c r="I59" i="10"/>
  <c r="K59" i="10"/>
  <c r="L59" i="10"/>
  <c r="H66" i="10"/>
  <c r="I66" i="10"/>
  <c r="K66" i="10"/>
  <c r="L66" i="10"/>
  <c r="Y9" i="10"/>
  <c r="Z9" i="10"/>
  <c r="AA9" i="10"/>
  <c r="AB9" i="10"/>
  <c r="AC9" i="10"/>
  <c r="AD9" i="10"/>
  <c r="R21" i="10"/>
  <c r="S21" i="10"/>
  <c r="T21" i="10"/>
  <c r="U21" i="10"/>
  <c r="V21" i="10"/>
  <c r="W21" i="10"/>
  <c r="Y21" i="10"/>
  <c r="Z21" i="10"/>
  <c r="AA21" i="10"/>
  <c r="AB21" i="10"/>
  <c r="AC21" i="10"/>
  <c r="AD21" i="10"/>
  <c r="AE21" i="10"/>
  <c r="AF21" i="10"/>
  <c r="AG21" i="10"/>
  <c r="AH21" i="10"/>
  <c r="AI21" i="10"/>
  <c r="S50" i="10"/>
  <c r="T50" i="10"/>
  <c r="T77" i="10" s="1"/>
  <c r="U50" i="10"/>
  <c r="V50" i="10"/>
  <c r="Z50" i="10"/>
  <c r="AA50" i="10"/>
  <c r="AB50" i="10"/>
  <c r="AC50" i="10"/>
  <c r="J40" i="10"/>
  <c r="G40" i="10" s="1"/>
  <c r="N66" i="10"/>
  <c r="O66" i="10"/>
  <c r="P66" i="10"/>
  <c r="J61" i="10"/>
  <c r="G61" i="10" s="1"/>
  <c r="J62" i="10"/>
  <c r="G62" i="10" s="1"/>
  <c r="J60" i="10"/>
  <c r="G60" i="10" s="1"/>
  <c r="J53" i="10"/>
  <c r="G53" i="10" s="1"/>
  <c r="J54" i="10"/>
  <c r="G54" i="10" s="1"/>
  <c r="J55" i="10"/>
  <c r="G55" i="10" s="1"/>
  <c r="J56" i="10"/>
  <c r="G56" i="10" s="1"/>
  <c r="J57" i="10"/>
  <c r="G57" i="10" s="1"/>
  <c r="J58" i="10"/>
  <c r="G58" i="10" s="1"/>
  <c r="J52" i="10"/>
  <c r="G52" i="10" s="1"/>
  <c r="M51" i="10"/>
  <c r="N51" i="10"/>
  <c r="O51" i="10"/>
  <c r="P51" i="10"/>
  <c r="P50" i="10" s="1"/>
  <c r="H36" i="10"/>
  <c r="I36" i="10"/>
  <c r="K36" i="10"/>
  <c r="L36" i="10"/>
  <c r="M36" i="10"/>
  <c r="N36" i="10"/>
  <c r="O36" i="10"/>
  <c r="P36" i="10"/>
  <c r="N32" i="10"/>
  <c r="O32" i="10"/>
  <c r="H32" i="10"/>
  <c r="I32" i="10"/>
  <c r="K32" i="10"/>
  <c r="L32" i="10"/>
  <c r="M32" i="10"/>
  <c r="H26" i="10"/>
  <c r="I26" i="10"/>
  <c r="K26" i="10"/>
  <c r="L26" i="10"/>
  <c r="M26" i="10"/>
  <c r="J51" i="10" l="1"/>
  <c r="G51" i="10"/>
  <c r="Q16" i="10" l="1"/>
  <c r="H21" i="10" l="1"/>
  <c r="I21" i="10"/>
  <c r="K21" i="10"/>
  <c r="L21" i="10"/>
  <c r="M21" i="10"/>
  <c r="N21" i="10"/>
  <c r="O21" i="10"/>
  <c r="P21" i="10"/>
  <c r="K24" i="10"/>
  <c r="L24" i="10"/>
  <c r="M24" i="10"/>
  <c r="N24" i="10"/>
  <c r="O24" i="10"/>
  <c r="P24" i="10"/>
  <c r="R24" i="10"/>
  <c r="S24" i="10"/>
  <c r="T24" i="10"/>
  <c r="U24" i="10"/>
  <c r="V24" i="10"/>
  <c r="W24" i="10"/>
  <c r="Y24" i="10"/>
  <c r="Z24" i="10"/>
  <c r="AA24" i="10"/>
  <c r="AB24" i="10"/>
  <c r="AC24" i="10"/>
  <c r="AD24" i="10"/>
  <c r="AE24" i="10"/>
  <c r="M9" i="10"/>
  <c r="J13" i="10"/>
  <c r="X25" i="10" l="1"/>
  <c r="X24" i="10" s="1"/>
  <c r="Q25" i="10"/>
  <c r="Q24" i="10" s="1"/>
  <c r="J25" i="10"/>
  <c r="I24" i="10"/>
  <c r="X15" i="10"/>
  <c r="Q15" i="10"/>
  <c r="J15" i="10"/>
  <c r="G15" i="10" s="1"/>
  <c r="X14" i="10"/>
  <c r="Q14" i="10"/>
  <c r="J14" i="10"/>
  <c r="G14" i="10" s="1"/>
  <c r="Q20" i="10"/>
  <c r="J20" i="10"/>
  <c r="G20" i="10" s="1"/>
  <c r="X19" i="10"/>
  <c r="Q19" i="10"/>
  <c r="J19" i="10"/>
  <c r="G19" i="10" s="1"/>
  <c r="X23" i="10"/>
  <c r="Q23" i="10"/>
  <c r="J23" i="10"/>
  <c r="G23" i="10" s="1"/>
  <c r="X18" i="10"/>
  <c r="Q18" i="10"/>
  <c r="J18" i="10"/>
  <c r="G18" i="10" s="1"/>
  <c r="X17" i="10"/>
  <c r="Q17" i="10"/>
  <c r="J17" i="10"/>
  <c r="G17" i="10" s="1"/>
  <c r="X22" i="10"/>
  <c r="Q22" i="10"/>
  <c r="J22" i="10"/>
  <c r="X16" i="10"/>
  <c r="J16" i="10"/>
  <c r="G16" i="10" s="1"/>
  <c r="X13" i="10"/>
  <c r="Q13" i="10"/>
  <c r="G13" i="10"/>
  <c r="X12" i="10"/>
  <c r="Q12" i="10"/>
  <c r="J12" i="10"/>
  <c r="G12" i="10" s="1"/>
  <c r="X11" i="10"/>
  <c r="Q11" i="10"/>
  <c r="J11" i="10"/>
  <c r="G11" i="10" s="1"/>
  <c r="Q10" i="10"/>
  <c r="J10" i="10"/>
  <c r="G10" i="10" s="1"/>
  <c r="W9" i="10"/>
  <c r="V9" i="10"/>
  <c r="U9" i="10"/>
  <c r="S9" i="10"/>
  <c r="S8" i="10" s="1"/>
  <c r="S77" i="10" s="1"/>
  <c r="R9" i="10"/>
  <c r="R8" i="10" s="1"/>
  <c r="L9" i="10"/>
  <c r="K9" i="10"/>
  <c r="I9" i="10"/>
  <c r="H9" i="10"/>
  <c r="AB8" i="10"/>
  <c r="AB77" i="10" s="1"/>
  <c r="E8" i="10"/>
  <c r="X21" i="10" l="1"/>
  <c r="X9" i="10"/>
  <c r="Q21" i="10"/>
  <c r="G22" i="10"/>
  <c r="G21" i="10" s="1"/>
  <c r="J21" i="10"/>
  <c r="Q9" i="10"/>
  <c r="J24" i="10"/>
  <c r="G25" i="10"/>
  <c r="G24" i="10" s="1"/>
  <c r="J9" i="10"/>
  <c r="G9" i="10"/>
  <c r="AL66" i="10"/>
  <c r="AL50" i="10" s="1"/>
  <c r="BB59" i="10"/>
  <c r="BB50" i="10" s="1"/>
  <c r="AT51" i="10"/>
  <c r="AT50" i="10" s="1"/>
  <c r="AS51" i="10"/>
  <c r="AS50" i="10" s="1"/>
  <c r="Q51" i="10"/>
  <c r="Q50" i="10" s="1"/>
  <c r="R51" i="10"/>
  <c r="R50" i="10" s="1"/>
  <c r="R77" i="10" s="1"/>
  <c r="W51" i="10"/>
  <c r="W50" i="10" s="1"/>
  <c r="X51" i="10"/>
  <c r="X50" i="10" s="1"/>
  <c r="Y51" i="10"/>
  <c r="Y50" i="10" s="1"/>
  <c r="AD51" i="10"/>
  <c r="AD50" i="10" s="1"/>
  <c r="X8" i="10" l="1"/>
  <c r="Q8" i="10"/>
  <c r="Q77" i="10" s="1"/>
  <c r="X77" i="10"/>
  <c r="AY59" i="10"/>
  <c r="AY50" i="10" s="1"/>
  <c r="AV72" i="10"/>
  <c r="AW72" i="10"/>
  <c r="AX72" i="10"/>
  <c r="AU72" i="10"/>
  <c r="AU59" i="10"/>
  <c r="AR51" i="10"/>
  <c r="AR50" i="10" s="1"/>
  <c r="AQ51" i="10"/>
  <c r="AQ50" i="10" s="1"/>
  <c r="AM51" i="10"/>
  <c r="AM50" i="10" s="1"/>
  <c r="AZ36" i="10"/>
  <c r="BA36" i="10"/>
  <c r="BB36" i="10"/>
  <c r="AY36" i="10"/>
  <c r="AV36" i="10"/>
  <c r="AW36" i="10"/>
  <c r="AX36" i="10"/>
  <c r="AU36" i="10"/>
  <c r="AR36" i="10"/>
  <c r="AS36" i="10"/>
  <c r="AT36" i="10"/>
  <c r="AQ36" i="10"/>
  <c r="AN36" i="10"/>
  <c r="AO36" i="10"/>
  <c r="AP36" i="10"/>
  <c r="AM36" i="10"/>
  <c r="AJ36" i="10"/>
  <c r="AK36" i="10"/>
  <c r="AL36" i="10"/>
  <c r="AI36" i="10"/>
  <c r="AF36" i="10"/>
  <c r="AG36" i="10"/>
  <c r="AH36" i="10"/>
  <c r="AE36" i="10"/>
  <c r="AJ32" i="10"/>
  <c r="AK32" i="10"/>
  <c r="AL32" i="10"/>
  <c r="AI32" i="10"/>
  <c r="AF32" i="10"/>
  <c r="AG32" i="10"/>
  <c r="AH32" i="10"/>
  <c r="AE32" i="10"/>
  <c r="AU50" i="10" l="1"/>
  <c r="AZ26" i="10"/>
  <c r="BA26" i="10"/>
  <c r="BB26" i="10"/>
  <c r="BB77" i="10" s="1"/>
  <c r="AY26" i="10"/>
  <c r="AY77" i="10" s="1"/>
  <c r="AV26" i="10"/>
  <c r="AW26" i="10"/>
  <c r="AX26" i="10"/>
  <c r="AU26" i="10"/>
  <c r="AR26" i="10"/>
  <c r="AR77" i="10" s="1"/>
  <c r="AS26" i="10"/>
  <c r="AS77" i="10" s="1"/>
  <c r="AT26" i="10"/>
  <c r="AT77" i="10" s="1"/>
  <c r="AQ26" i="10"/>
  <c r="AQ77" i="10" s="1"/>
  <c r="AN26" i="10"/>
  <c r="AO26" i="10"/>
  <c r="AP26" i="10"/>
  <c r="AM26" i="10"/>
  <c r="AM77" i="10" s="1"/>
  <c r="AJ26" i="10"/>
  <c r="AK26" i="10"/>
  <c r="AL26" i="10"/>
  <c r="AL77" i="10" s="1"/>
  <c r="AI26" i="10"/>
  <c r="AE26" i="10"/>
  <c r="AF26" i="10"/>
  <c r="AG26" i="10"/>
  <c r="AH26" i="10"/>
  <c r="AV59" i="10"/>
  <c r="AV50" i="10" s="1"/>
  <c r="AV77" i="10" s="1"/>
  <c r="AW59" i="10"/>
  <c r="AW50" i="10" s="1"/>
  <c r="AW77" i="10" s="1"/>
  <c r="AX59" i="10"/>
  <c r="AX50" i="10" s="1"/>
  <c r="AX77" i="10" s="1"/>
  <c r="AZ59" i="10"/>
  <c r="AZ50" i="10" s="1"/>
  <c r="AZ77" i="10" s="1"/>
  <c r="BA59" i="10"/>
  <c r="BA50" i="10" s="1"/>
  <c r="AU77" i="10" l="1"/>
  <c r="BA77" i="10"/>
  <c r="AO51" i="10"/>
  <c r="AO50" i="10" s="1"/>
  <c r="AO77" i="10" s="1"/>
  <c r="AP51" i="10"/>
  <c r="AP50" i="10" s="1"/>
  <c r="AP77" i="10" s="1"/>
  <c r="AF66" i="10" l="1"/>
  <c r="AF50" i="10" s="1"/>
  <c r="AF77" i="10" s="1"/>
  <c r="AG66" i="10"/>
  <c r="AG50" i="10" s="1"/>
  <c r="AG77" i="10" s="1"/>
  <c r="AH66" i="10"/>
  <c r="AH50" i="10" s="1"/>
  <c r="AH77" i="10" s="1"/>
  <c r="AI66" i="10"/>
  <c r="AI50" i="10" s="1"/>
  <c r="AI77" i="10" s="1"/>
  <c r="AJ66" i="10"/>
  <c r="AJ50" i="10" s="1"/>
  <c r="AJ77" i="10" s="1"/>
  <c r="AK66" i="10"/>
  <c r="AK50" i="10" s="1"/>
  <c r="AK77" i="10" s="1"/>
  <c r="AE66" i="10"/>
  <c r="AE50" i="10" s="1"/>
  <c r="AE77" i="10" s="1"/>
  <c r="J68" i="10" l="1"/>
  <c r="G68" i="10" s="1"/>
  <c r="F50" i="10"/>
  <c r="E50" i="10"/>
  <c r="J27" i="10" l="1"/>
  <c r="J28" i="10"/>
  <c r="G28" i="10" s="1"/>
  <c r="J29" i="10"/>
  <c r="G29" i="10" s="1"/>
  <c r="J30" i="10"/>
  <c r="G30" i="10" s="1"/>
  <c r="J31" i="10"/>
  <c r="G31" i="10" s="1"/>
  <c r="J33" i="10"/>
  <c r="J34" i="10"/>
  <c r="G34" i="10" s="1"/>
  <c r="J35" i="10"/>
  <c r="G35" i="10" s="1"/>
  <c r="N26" i="10"/>
  <c r="J38" i="10"/>
  <c r="G38" i="10" s="1"/>
  <c r="J39" i="10"/>
  <c r="G39" i="10" s="1"/>
  <c r="J41" i="10"/>
  <c r="G41" i="10" s="1"/>
  <c r="J42" i="10"/>
  <c r="G42" i="10" s="1"/>
  <c r="J43" i="10"/>
  <c r="G43" i="10" s="1"/>
  <c r="J44" i="10"/>
  <c r="G44" i="10" s="1"/>
  <c r="J45" i="10"/>
  <c r="G45" i="10" s="1"/>
  <c r="J46" i="10"/>
  <c r="G46" i="10" s="1"/>
  <c r="J47" i="10"/>
  <c r="G47" i="10" s="1"/>
  <c r="J48" i="10"/>
  <c r="G48" i="10" s="1"/>
  <c r="J49" i="10"/>
  <c r="G49" i="10" s="1"/>
  <c r="M63" i="10"/>
  <c r="M64" i="10"/>
  <c r="J64" i="10" s="1"/>
  <c r="G64" i="10" s="1"/>
  <c r="M65" i="10"/>
  <c r="J65" i="10" s="1"/>
  <c r="G65" i="10" s="1"/>
  <c r="J67" i="10"/>
  <c r="M69" i="10"/>
  <c r="M70" i="10"/>
  <c r="M71" i="10"/>
  <c r="J73" i="10"/>
  <c r="M74" i="10"/>
  <c r="M75" i="10"/>
  <c r="J37" i="10"/>
  <c r="G37" i="10" s="1"/>
  <c r="G73" i="10" l="1"/>
  <c r="G72" i="10" s="1"/>
  <c r="J72" i="10"/>
  <c r="G67" i="10"/>
  <c r="G66" i="10" s="1"/>
  <c r="J66" i="10"/>
  <c r="M72" i="10"/>
  <c r="M66" i="10"/>
  <c r="J63" i="10"/>
  <c r="M59" i="10"/>
  <c r="G36" i="10"/>
  <c r="J36" i="10"/>
  <c r="J32" i="10"/>
  <c r="G33" i="10"/>
  <c r="G27" i="10"/>
  <c r="G26" i="10" s="1"/>
  <c r="J26" i="10"/>
  <c r="P26" i="10"/>
  <c r="P77" i="10" s="1"/>
  <c r="O26" i="10"/>
  <c r="AN51" i="10"/>
  <c r="AN50" i="10" s="1"/>
  <c r="AN77" i="10" s="1"/>
  <c r="M16" i="1"/>
  <c r="I16" i="1"/>
  <c r="M15" i="1"/>
  <c r="I15" i="1"/>
  <c r="H34" i="1"/>
  <c r="H26" i="1" s="1"/>
  <c r="H39" i="1"/>
  <c r="H46" i="1"/>
  <c r="H67" i="1"/>
  <c r="H60" i="1" s="1"/>
  <c r="G34" i="1"/>
  <c r="G26" i="1" s="1"/>
  <c r="G39" i="1"/>
  <c r="G46" i="1"/>
  <c r="G67" i="1"/>
  <c r="G60" i="1" s="1"/>
  <c r="I85" i="1"/>
  <c r="M9" i="1"/>
  <c r="M10" i="1"/>
  <c r="M11" i="1"/>
  <c r="M12" i="1"/>
  <c r="M8" i="1" s="1"/>
  <c r="M79" i="1" s="1"/>
  <c r="M13" i="1"/>
  <c r="M14" i="1"/>
  <c r="M17" i="1"/>
  <c r="M18" i="1"/>
  <c r="M19" i="1"/>
  <c r="M20" i="1"/>
  <c r="M21" i="1"/>
  <c r="M22" i="1"/>
  <c r="M23" i="1"/>
  <c r="P26" i="1"/>
  <c r="P39" i="1"/>
  <c r="P46" i="1"/>
  <c r="P60" i="1"/>
  <c r="U46" i="1"/>
  <c r="U25" i="1" s="1"/>
  <c r="U24" i="1" s="1"/>
  <c r="U79" i="1" s="1"/>
  <c r="U86" i="1" s="1"/>
  <c r="U60" i="1"/>
  <c r="Z34" i="1"/>
  <c r="Z26" i="1" s="1"/>
  <c r="Z46" i="1"/>
  <c r="Z67" i="1"/>
  <c r="Z60" i="1" s="1"/>
  <c r="AC79" i="1"/>
  <c r="AB34" i="1"/>
  <c r="AB26" i="1" s="1"/>
  <c r="AB46" i="1"/>
  <c r="AB67" i="1"/>
  <c r="AB60" i="1"/>
  <c r="AA34" i="1"/>
  <c r="AA26" i="1"/>
  <c r="AA46" i="1"/>
  <c r="AA67" i="1"/>
  <c r="AA60" i="1" s="1"/>
  <c r="Y79" i="1"/>
  <c r="X26" i="1"/>
  <c r="X25" i="1" s="1"/>
  <c r="X24" i="1" s="1"/>
  <c r="X79" i="1" s="1"/>
  <c r="X86" i="1" s="1"/>
  <c r="X46" i="1"/>
  <c r="X60" i="1"/>
  <c r="W79" i="1"/>
  <c r="V26" i="1"/>
  <c r="V46" i="1"/>
  <c r="V25" i="1" s="1"/>
  <c r="V24" i="1" s="1"/>
  <c r="V79" i="1" s="1"/>
  <c r="V86" i="1" s="1"/>
  <c r="V60" i="1"/>
  <c r="S26" i="1"/>
  <c r="S39" i="1"/>
  <c r="S46" i="1"/>
  <c r="S60" i="1"/>
  <c r="Q26" i="1"/>
  <c r="Q39" i="1"/>
  <c r="Q46" i="1"/>
  <c r="Q25" i="1" s="1"/>
  <c r="Q60" i="1"/>
  <c r="T79" i="1"/>
  <c r="R79" i="1"/>
  <c r="I82" i="1"/>
  <c r="I81" i="1"/>
  <c r="I80" i="1"/>
  <c r="I34" i="1"/>
  <c r="I26" i="1"/>
  <c r="I25" i="1" s="1"/>
  <c r="I24" i="1" s="1"/>
  <c r="I39" i="1"/>
  <c r="I46" i="1"/>
  <c r="I67" i="1"/>
  <c r="I60" i="1"/>
  <c r="J34" i="1"/>
  <c r="J26" i="1" s="1"/>
  <c r="J39" i="1"/>
  <c r="J46" i="1"/>
  <c r="J67" i="1"/>
  <c r="J60" i="1" s="1"/>
  <c r="L46" i="1"/>
  <c r="L60" i="1"/>
  <c r="L25" i="1" s="1"/>
  <c r="L24" i="1" s="1"/>
  <c r="K34" i="1"/>
  <c r="K26" i="1" s="1"/>
  <c r="K25" i="1" s="1"/>
  <c r="K24" i="1" s="1"/>
  <c r="K39" i="1"/>
  <c r="K46" i="1"/>
  <c r="K67" i="1"/>
  <c r="K60" i="1" s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75" i="1"/>
  <c r="G8" i="1"/>
  <c r="H8" i="1"/>
  <c r="J8" i="1"/>
  <c r="K8" i="1"/>
  <c r="N8" i="1"/>
  <c r="N79" i="1" s="1"/>
  <c r="O8" i="1"/>
  <c r="O86" i="1" s="1"/>
  <c r="I72" i="1"/>
  <c r="G72" i="1"/>
  <c r="K72" i="1"/>
  <c r="O79" i="1"/>
  <c r="J25" i="1" l="1"/>
  <c r="J24" i="1" s="1"/>
  <c r="I8" i="1"/>
  <c r="G63" i="10"/>
  <c r="G59" i="10" s="1"/>
  <c r="G50" i="10" s="1"/>
  <c r="J59" i="10"/>
  <c r="J50" i="10" s="1"/>
  <c r="N86" i="1"/>
  <c r="S25" i="1"/>
  <c r="P25" i="1"/>
  <c r="Z25" i="1"/>
  <c r="Z24" i="1" s="1"/>
  <c r="Z79" i="1" s="1"/>
  <c r="Z86" i="1" s="1"/>
  <c r="AB25" i="1"/>
  <c r="AB24" i="1" s="1"/>
  <c r="AB79" i="1" s="1"/>
  <c r="AB86" i="1" s="1"/>
  <c r="Q79" i="1"/>
  <c r="Q86" i="1" s="1"/>
  <c r="Q24" i="1"/>
  <c r="M86" i="1"/>
  <c r="G25" i="1"/>
  <c r="G24" i="1" s="1"/>
  <c r="H25" i="1"/>
  <c r="H24" i="1" s="1"/>
  <c r="S24" i="1"/>
  <c r="S79" i="1"/>
  <c r="S86" i="1" s="1"/>
  <c r="AA25" i="1"/>
  <c r="AA24" i="1" s="1"/>
  <c r="AA79" i="1" s="1"/>
  <c r="AA86" i="1" s="1"/>
  <c r="P79" i="1"/>
  <c r="P86" i="1" s="1"/>
  <c r="P24" i="1"/>
  <c r="O50" i="10"/>
  <c r="O77" i="10" s="1"/>
  <c r="AZ82" i="10"/>
  <c r="BA82" i="10"/>
  <c r="AJ82" i="10"/>
  <c r="AG82" i="10"/>
  <c r="AH82" i="10"/>
  <c r="AF82" i="10"/>
  <c r="N50" i="10"/>
  <c r="N77" i="10" s="1"/>
  <c r="I86" i="1" l="1"/>
  <c r="I79" i="1"/>
  <c r="AW82" i="10"/>
  <c r="AO82" i="10"/>
  <c r="AP82" i="10"/>
  <c r="AV82" i="10"/>
  <c r="AY82" i="10"/>
  <c r="BB82" i="10"/>
  <c r="AX82" i="10"/>
  <c r="AT82" i="10"/>
  <c r="AS82" i="10"/>
  <c r="AR82" i="10"/>
  <c r="AQ82" i="10"/>
  <c r="AU82" i="10"/>
  <c r="AN82" i="10"/>
  <c r="AL82" i="10"/>
  <c r="AK82" i="10"/>
  <c r="AE82" i="10"/>
  <c r="AI82" i="10"/>
  <c r="M50" i="10"/>
  <c r="AM82" i="10"/>
  <c r="M8" i="10" l="1"/>
  <c r="M77" i="10" s="1"/>
  <c r="AA8" i="10"/>
  <c r="AA77" i="10" s="1"/>
  <c r="Z8" i="10"/>
  <c r="Z77" i="10" s="1"/>
  <c r="U8" i="10"/>
  <c r="U77" i="10" s="1"/>
  <c r="V8" i="10"/>
  <c r="V77" i="10" s="1"/>
  <c r="Y8" i="10"/>
  <c r="Y77" i="10" s="1"/>
  <c r="AC8" i="10"/>
  <c r="AC77" i="10" s="1"/>
  <c r="AD8" i="10"/>
  <c r="AD77" i="10" s="1"/>
  <c r="Q82" i="10"/>
  <c r="X82" i="10"/>
  <c r="W8" i="10"/>
  <c r="W77" i="10" s="1"/>
  <c r="W82" i="10" l="1"/>
  <c r="Y82" i="10"/>
  <c r="AD82" i="10"/>
  <c r="R82" i="10"/>
  <c r="G8" i="10"/>
  <c r="H8" i="10"/>
  <c r="H77" i="10" s="1"/>
  <c r="J8" i="10"/>
  <c r="J77" i="10" s="1"/>
  <c r="K8" i="10"/>
  <c r="K77" i="10" s="1"/>
  <c r="I8" i="10"/>
  <c r="I77" i="10" s="1"/>
  <c r="L8" i="10"/>
  <c r="L77" i="10" s="1"/>
  <c r="G32" i="10"/>
  <c r="G77" i="10" l="1"/>
</calcChain>
</file>

<file path=xl/sharedStrings.xml><?xml version="1.0" encoding="utf-8"?>
<sst xmlns="http://schemas.openxmlformats.org/spreadsheetml/2006/main" count="690" uniqueCount="479">
  <si>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</si>
  <si>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</si>
  <si>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</si>
  <si>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</si>
  <si>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</si>
  <si>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</si>
  <si>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</si>
  <si>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</si>
  <si>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</si>
  <si>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</si>
  <si>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</si>
  <si>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</si>
  <si>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</si>
  <si>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</si>
  <si>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</si>
  <si>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</si>
  <si>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</si>
  <si>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</si>
  <si>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</si>
  <si>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</si>
  <si>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</si>
  <si>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</si>
  <si>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</si>
  <si>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</si>
  <si>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</si>
  <si>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</si>
  <si>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</si>
  <si>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</si>
  <si>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</si>
  <si>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</si>
  <si>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</si>
  <si>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</si>
  <si>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</si>
  <si>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</si>
  <si>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</si>
  <si>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</si>
  <si>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</si>
  <si>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</si>
  <si>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</si>
  <si>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</si>
  <si>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</si>
  <si>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</si>
  <si>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</si>
  <si>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</si>
  <si>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</si>
  <si>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</si>
  <si>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</si>
  <si>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</si>
  <si>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</si>
  <si>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</si>
  <si>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</si>
  <si>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</si>
  <si>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</si>
  <si>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</si>
  <si>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</si>
  <si>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</si>
  <si>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</si>
  <si>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</si>
  <si>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</si>
  <si>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</si>
  <si>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</si>
  <si>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</si>
  <si>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</si>
  <si>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</si>
  <si>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</si>
  <si>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</si>
  <si>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</si>
  <si>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</si>
  <si>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</si>
  <si>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</si>
  <si>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</si>
  <si>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</si>
  <si>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</si>
  <si>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</si>
  <si>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</si>
  <si>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</si>
  <si>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</si>
  <si>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</si>
  <si>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</si>
  <si>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</si>
  <si>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</si>
  <si>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</si>
  <si>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</si>
  <si>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</si>
  <si>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</si>
  <si>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</si>
  <si>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</si>
  <si>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</si>
  <si>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</si>
  <si>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</si>
  <si>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</si>
  <si>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</si>
  <si>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</si>
  <si>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</si>
  <si>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</si>
  <si>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</si>
  <si>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</si>
  <si>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</si>
  <si>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</si>
  <si>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</si>
  <si>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</si>
  <si>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</si>
  <si>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</si>
  <si>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</si>
  <si>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</si>
  <si>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</si>
  <si>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</si>
  <si>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</si>
  <si>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</si>
  <si>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</si>
  <si>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</si>
  <si>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</si>
  <si>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</si>
  <si>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</si>
  <si>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</si>
  <si>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</si>
  <si>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</si>
  <si>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</si>
  <si>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</si>
  <si>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</si>
  <si>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</si>
  <si>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</si>
  <si>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</si>
  <si>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</si>
  <si>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</si>
  <si>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</si>
  <si>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</si>
  <si>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</si>
  <si>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</si>
  <si>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</si>
  <si>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</si>
  <si>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</si>
  <si>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</si>
  <si>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</si>
  <si>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</si>
  <si>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</si>
  <si>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</si>
  <si>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</si>
  <si>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</si>
  <si>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</si>
  <si>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</si>
  <si>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</si>
  <si>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</si>
  <si>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</si>
  <si>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</si>
  <si>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</si>
  <si>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</si>
  <si>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</si>
  <si>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5 11</t>
  </si>
  <si>
    <t>12 18</t>
  </si>
  <si>
    <t>19 25</t>
  </si>
  <si>
    <t>11 17</t>
  </si>
  <si>
    <t>18 24</t>
  </si>
  <si>
    <t>недель</t>
  </si>
  <si>
    <t>часов</t>
  </si>
  <si>
    <t>Итого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</si>
  <si>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</si>
  <si>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</si>
  <si>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</si>
  <si>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</si>
  <si>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</si>
  <si>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</si>
  <si>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</si>
  <si>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</si>
  <si>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</si>
  <si>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</si>
  <si>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</si>
  <si>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</si>
  <si>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</si>
  <si>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</si>
  <si>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</si>
  <si>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</si>
  <si>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</si>
  <si>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</si>
  <si>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</si>
  <si>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</si>
  <si>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</si>
  <si>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</si>
  <si>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</si>
  <si>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</si>
  <si>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</si>
  <si>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</si>
  <si>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</si>
  <si>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</si>
  <si>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</si>
  <si>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</si>
  <si>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</si>
  <si>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</si>
  <si>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</si>
  <si>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</si>
  <si>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</si>
  <si>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</si>
  <si>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</si>
  <si>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</si>
  <si>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</si>
  <si>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</si>
  <si>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</si>
  <si>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</si>
  <si>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</si>
  <si>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</si>
  <si>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</si>
  <si>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</si>
  <si>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</si>
  <si>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</si>
  <si>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</si>
  <si>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</si>
  <si>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</si>
  <si>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</si>
  <si>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9  15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</si>
  <si>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</si>
  <si>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</si>
  <si>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8  14</t>
  </si>
  <si>
    <t>24  30</t>
  </si>
  <si>
    <t>4 10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</si>
  <si>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</si>
  <si>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</si>
  <si>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</si>
  <si>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</si>
  <si>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</si>
  <si>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</si>
  <si>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</si>
  <si>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</si>
  <si>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</si>
  <si>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</si>
  <si>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</si>
  <si>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</si>
  <si>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</si>
  <si>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</si>
  <si>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</si>
  <si>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</si>
  <si>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Государственная (итоговая) аттестация,включающая подготовку и защиту выпускной квалификационной работы</t>
  </si>
  <si>
    <t>II</t>
  </si>
  <si>
    <t>IV</t>
  </si>
  <si>
    <t>Экзамены</t>
  </si>
  <si>
    <t>Самостоятельная работа</t>
  </si>
  <si>
    <t>лекций, семинаров, уроков</t>
  </si>
  <si>
    <t>лабораторных и практических занятий</t>
  </si>
  <si>
    <t>сем</t>
  </si>
  <si>
    <t>Распределение обязательной нагрузки и практик по курсам и семестрам (часов в семестр)</t>
  </si>
  <si>
    <t>ПМ.00</t>
  </si>
  <si>
    <t>ПМ.01</t>
  </si>
  <si>
    <t>МДК.01.01</t>
  </si>
  <si>
    <t>ПМ.02</t>
  </si>
  <si>
    <t>МДК.02.01</t>
  </si>
  <si>
    <t>ПМ.04</t>
  </si>
  <si>
    <t>МДК.04.01</t>
  </si>
  <si>
    <t>Производственная практика</t>
  </si>
  <si>
    <t>6**</t>
  </si>
  <si>
    <t>ПП.04</t>
  </si>
  <si>
    <t>ПДП.00</t>
  </si>
  <si>
    <t>Преддипломная практика</t>
  </si>
  <si>
    <t>ГИА.00</t>
  </si>
  <si>
    <t>Государственная итоговая аттестация</t>
  </si>
  <si>
    <t>в неделю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</si>
  <si>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</si>
  <si>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</si>
  <si>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</si>
  <si>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</si>
  <si>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</si>
  <si>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 xml:space="preserve">  Курсовых работ</t>
  </si>
  <si>
    <t>3. План учебного процесса</t>
  </si>
  <si>
    <t>МДК.01.02</t>
  </si>
  <si>
    <t>МДК.02.02</t>
  </si>
  <si>
    <t>7**</t>
  </si>
  <si>
    <t>МДК.04.02</t>
  </si>
  <si>
    <t>УП.04</t>
  </si>
  <si>
    <t xml:space="preserve">Максимальный объем аудиторной учебной нагрузки обучающегося 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</si>
  <si>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</si>
  <si>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</si>
  <si>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</si>
  <si>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</si>
  <si>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</si>
  <si>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</si>
  <si>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</si>
  <si>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</si>
  <si>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</si>
  <si>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ОП.00</t>
  </si>
  <si>
    <t xml:space="preserve">  Изучаемых дисциплин и МДК в семестре 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</si>
  <si>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</si>
  <si>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</si>
  <si>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</si>
  <si>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</si>
  <si>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</si>
  <si>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</si>
  <si>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</si>
  <si>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</si>
  <si>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</si>
  <si>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</si>
  <si>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 xml:space="preserve">Информатика </t>
  </si>
  <si>
    <t>Дифференцированные зачеты</t>
  </si>
  <si>
    <t>УП.01</t>
  </si>
  <si>
    <t xml:space="preserve">Русский язык </t>
  </si>
  <si>
    <t xml:space="preserve">  Дифференцированных зачетов </t>
  </si>
  <si>
    <t>ОУД.00</t>
  </si>
  <si>
    <t>Индивидуальный проект</t>
  </si>
  <si>
    <t>Всего объем образовательной нагрузки</t>
  </si>
  <si>
    <t>Компоненты образовательной программы</t>
  </si>
  <si>
    <t>Психология общения</t>
  </si>
  <si>
    <t>УП.02</t>
  </si>
  <si>
    <t>Основы предпринимательства и финансовой грамотности</t>
  </si>
  <si>
    <t>24 недели(20)</t>
  </si>
  <si>
    <t xml:space="preserve">16,7 недель </t>
  </si>
  <si>
    <t>22,7 недель (14,7)</t>
  </si>
  <si>
    <t>16 недель(12)</t>
  </si>
  <si>
    <t>нед</t>
  </si>
  <si>
    <t>час</t>
  </si>
  <si>
    <t>8,6 недель</t>
  </si>
  <si>
    <t>Промежуточная аттестация, час.</t>
  </si>
  <si>
    <t>Производственная (по профилю специальности)</t>
  </si>
  <si>
    <t>Производственная (преддипломная)</t>
  </si>
  <si>
    <t>ОП.10</t>
  </si>
  <si>
    <t>Промежуточная аттестация (экзамены)</t>
  </si>
  <si>
    <t>Промежуточная аттестация (консультации)</t>
  </si>
  <si>
    <t>ЭК.01</t>
  </si>
  <si>
    <t>ЭК.02</t>
  </si>
  <si>
    <t>ЭК.04</t>
  </si>
  <si>
    <t xml:space="preserve">Иностранный язык в профессиональной деятельности 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</si>
  <si>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</si>
  <si>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</si>
  <si>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</si>
  <si>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</si>
  <si>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</si>
  <si>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Информационные технологии</t>
  </si>
  <si>
    <t>Основы алгоритмизации и программирования</t>
  </si>
  <si>
    <t>Основы проектирования баз данных</t>
  </si>
  <si>
    <t>Стандартизация, сертификация и техническое документоведение</t>
  </si>
  <si>
    <t>Численные методы</t>
  </si>
  <si>
    <t>Компьютерные сети</t>
  </si>
  <si>
    <t>Менеджмент в профессиональной деятельности</t>
  </si>
  <si>
    <t>ОП.11</t>
  </si>
  <si>
    <t>ОП.12</t>
  </si>
  <si>
    <t>ОП.13</t>
  </si>
  <si>
    <t>Разработка модулей программного обеспечения для компьютерных систем</t>
  </si>
  <si>
    <t>МДК.01.03</t>
  </si>
  <si>
    <t>МДК.01.04</t>
  </si>
  <si>
    <t xml:space="preserve">Разработка программных модулей </t>
  </si>
  <si>
    <t>Поддержка и тестирование программных модулей</t>
  </si>
  <si>
    <t>Разработка мобильных приложений</t>
  </si>
  <si>
    <t>Системное программирование</t>
  </si>
  <si>
    <t>МДК.02.03</t>
  </si>
  <si>
    <t>Технология разработки программного обеспечения</t>
  </si>
  <si>
    <t>Инструментальные средства разработки программного обеспечения</t>
  </si>
  <si>
    <t>Математическое моделирование</t>
  </si>
  <si>
    <t>Сопровождение и обслуживание программного обеспечения компьютерных систем</t>
  </si>
  <si>
    <t>Внедрение и поддержка компьютерных систем</t>
  </si>
  <si>
    <t>Обеспечение качества функционирования компьютерных систем</t>
  </si>
  <si>
    <t>ПМ.11</t>
  </si>
  <si>
    <t>Разработка, администрирование и защита баз данных</t>
  </si>
  <si>
    <t>МДК11.01</t>
  </si>
  <si>
    <t>Технология разработки и защиты баз данных</t>
  </si>
  <si>
    <t>УП.11</t>
  </si>
  <si>
    <t>ПП.11</t>
  </si>
  <si>
    <t>ЭК.11</t>
  </si>
  <si>
    <t>Осуществление интеграции программных модулей</t>
  </si>
  <si>
    <t>4**</t>
  </si>
  <si>
    <t>Профессиональный  цикл</t>
  </si>
  <si>
    <t>Общепрофессиональный цикл</t>
  </si>
  <si>
    <t>8**</t>
  </si>
  <si>
    <t xml:space="preserve">Учебная практика по разработке модулей программного обеспечения
для компьютерных систем
</t>
  </si>
  <si>
    <t>Учебная практика по интеграции программных модулей</t>
  </si>
  <si>
    <t>Производственная практика по интеграции программных модулей</t>
  </si>
  <si>
    <t xml:space="preserve">Учебная практика по сопровождению и обслуживанию программного
обеспечения компьютерных систем
</t>
  </si>
  <si>
    <t xml:space="preserve">Производственная практика по сопровождению и обслуживанию программного обеспечения компьютерных систем
</t>
  </si>
  <si>
    <t xml:space="preserve">Учебная практика по разработке, администрированию и защите баз
данных
</t>
  </si>
  <si>
    <t xml:space="preserve">ВСЕГО </t>
  </si>
  <si>
    <t xml:space="preserve">Общеобразовательный цикл </t>
  </si>
  <si>
    <t>ОУДБ.10</t>
  </si>
  <si>
    <t>ОУДБ.11</t>
  </si>
  <si>
    <t xml:space="preserve"> География</t>
  </si>
  <si>
    <t>ИП.00</t>
  </si>
  <si>
    <t>Курсовые работы (проекты)</t>
  </si>
  <si>
    <t>Учебная нагрузка обучающихся  (час.), в том числе</t>
  </si>
  <si>
    <t>Работа обучающихся во взаимодействии с преподавателем</t>
  </si>
  <si>
    <t>Консультации, экзамены</t>
  </si>
  <si>
    <t>Занятия по дисциплинам и МДК</t>
  </si>
  <si>
    <t xml:space="preserve">Всего занятий </t>
  </si>
  <si>
    <t>в том числе</t>
  </si>
  <si>
    <t xml:space="preserve"> профессионально-ориентированное содержание</t>
  </si>
  <si>
    <t>1 семестр</t>
  </si>
  <si>
    <t>2 семестр</t>
  </si>
  <si>
    <t>Всего нагрузки</t>
  </si>
  <si>
    <t>ИП.01</t>
  </si>
  <si>
    <t>16,8 недель</t>
  </si>
  <si>
    <t>23,3 недель</t>
  </si>
  <si>
    <t>16,3 недели (13,3)</t>
  </si>
  <si>
    <t>Экзамен по модулю</t>
  </si>
  <si>
    <t>Обязательные учебные предметы</t>
  </si>
  <si>
    <t>ОУДУ.00</t>
  </si>
  <si>
    <t>Обязательные учебные предметы с увеличенным объемом на освоение содержания</t>
  </si>
  <si>
    <t>ОУДУ.01</t>
  </si>
  <si>
    <t>ОУДУ.02</t>
  </si>
  <si>
    <t>Общий гуманитарный и социально-экономический цикл</t>
  </si>
  <si>
    <t xml:space="preserve"> Математический и общий естественнонаучный  цикл </t>
  </si>
  <si>
    <t>Компетенции</t>
  </si>
  <si>
    <t xml:space="preserve">ПК 11.1-ПК 11.6
ОК 1-ОК 09
</t>
  </si>
  <si>
    <t xml:space="preserve">ПК4.1-ПК 4.4
ОК 1-ОК 09
</t>
  </si>
  <si>
    <t xml:space="preserve">ПК4.1-ПК 4.3
ОК 1-ОК 09
</t>
  </si>
  <si>
    <t>ОК 1-ОК 09;ПК4.1-ПК 4.4</t>
  </si>
  <si>
    <t>ОК 1-ОК 09;ПК4.1-ПК 4.5</t>
  </si>
  <si>
    <t xml:space="preserve">ПК 2.1, ПК 2.4, ПК 2.5
ОК 01-11
</t>
  </si>
  <si>
    <t xml:space="preserve">ПК 2.1, ПК 2.4, ПК 2.5
ОК 01-09
</t>
  </si>
  <si>
    <t xml:space="preserve">ПК 2.2, ПК 2.3,ПК 2.5
ОК 01-09
</t>
  </si>
  <si>
    <t>ПК 2.1- 2.5
ОК 01-09</t>
  </si>
  <si>
    <t xml:space="preserve">ПК 1.3, ПК1.4, ПК1.5,
ОК1 – ОК10
</t>
  </si>
  <si>
    <t>ПК1.1, ПК1.2, ОК1 – ОК09</t>
  </si>
  <si>
    <t>ПК 1.2, ПК1.6, ОК1 – ОК 09</t>
  </si>
  <si>
    <t>ПК 1.2, ПК1.3, ОК01 – ОК09</t>
  </si>
  <si>
    <t>ОК01 – ОК 09; ПК 1.1 – ПК 1.6</t>
  </si>
  <si>
    <t>ОК 04,05, 09; ПК  2.1</t>
  </si>
  <si>
    <t>ОК 01, 02, 03, 04,05, 06; ПК 11.2</t>
  </si>
  <si>
    <t>ОК 01-ОК 05, ОК 09</t>
  </si>
  <si>
    <t>ОК 01-ОК 06, ОК 09</t>
  </si>
  <si>
    <t>ОК 01, 02, 09; ПК 11.1</t>
  </si>
  <si>
    <t>ОК 04, ОК 08</t>
  </si>
  <si>
    <t>ОК 01-04, ОК 06-08</t>
  </si>
  <si>
    <t>ОК 01, 02,04, 07; ПК 11.1</t>
  </si>
  <si>
    <t>ОК 01, 02; ПК 2.1,4.1, 11.1</t>
  </si>
  <si>
    <t>ОК 01, 02,  04,05, 07</t>
  </si>
  <si>
    <t>ОК 01, 02, 03, 04, 05,06</t>
  </si>
  <si>
    <t>ОК 01, 02, 03, 04, 05,06,07</t>
  </si>
  <si>
    <t>ОК 01, 02, 03, 04,06</t>
  </si>
  <si>
    <t>ОК  03, 04,06,07,08</t>
  </si>
  <si>
    <t>ОК 01, 04, 06,09</t>
  </si>
  <si>
    <t>ОК 01,05</t>
  </si>
  <si>
    <t>ОК 01, 02,  04, 05,09</t>
  </si>
  <si>
    <t>ОК 01,02, 04, 05, 09</t>
  </si>
  <si>
    <t>ОК 01, 02, 05, 09</t>
  </si>
  <si>
    <t>ОК 01, 02, 04, 05, 09</t>
  </si>
  <si>
    <t>ОК 01, 02, 04, 05, 09; ПК.1.4,1.5, 2.3, 4.4, 11.1, 11.2</t>
  </si>
  <si>
    <t>ОК 01, 02, 04, 05, 09; ПК. 1.4,1.5, 2.3, 4.4, 11.1, 11.2</t>
  </si>
  <si>
    <t xml:space="preserve">ОК01,02,03,04,05, 09; ПК 2.4 </t>
  </si>
  <si>
    <t>ОК 01, 02, 03, 04, 05,06,07,08,09</t>
  </si>
  <si>
    <t>ОК 01, 02, 03, 04, 05</t>
  </si>
  <si>
    <t xml:space="preserve">ОК 01,02, 04, 05, 09
ПК.11.1 , 11.2,11.3,11.4,11.5,11.6
</t>
  </si>
  <si>
    <t>ОК 01, 02, 04, 05, 09; ПК.1.2,2.1, 4.2., 11.1</t>
  </si>
  <si>
    <t>ОК 01, 02, 04, 05, 09; ПК.4.4,11.4, 11.5</t>
  </si>
  <si>
    <t>ОК 01,02, 03,04, 05, 09, ;  ПК11.1</t>
  </si>
  <si>
    <t>ОК 01,02,03, 04, 05, 09</t>
  </si>
  <si>
    <t>Производственная практика по разработке модулей программного
обеспечения для компьютерных систем</t>
  </si>
  <si>
    <t>Основы безопасности и защиты
Родины</t>
  </si>
  <si>
    <t>Месяц</t>
  </si>
  <si>
    <t>28.IX - 4.X</t>
  </si>
  <si>
    <t>26.X - 1.XI</t>
  </si>
  <si>
    <t>28.XII - 3.I</t>
  </si>
  <si>
    <t>29.III - 4.IV</t>
  </si>
  <si>
    <t>26.IV - 2.V</t>
  </si>
  <si>
    <t>28.VI - 4.VII</t>
  </si>
  <si>
    <t>26.VII - 1.VIII</t>
  </si>
  <si>
    <t>30.VIII - 31.VIII</t>
  </si>
  <si>
    <t>Числа</t>
  </si>
  <si>
    <t>1       6</t>
  </si>
  <si>
    <t>7  13</t>
  </si>
  <si>
    <t>14 20</t>
  </si>
  <si>
    <t>21 27</t>
  </si>
  <si>
    <t>5    11</t>
  </si>
  <si>
    <t>19   25</t>
  </si>
  <si>
    <t>2                            8</t>
  </si>
  <si>
    <t>9 15</t>
  </si>
  <si>
    <t>16 22</t>
  </si>
  <si>
    <t>23  29</t>
  </si>
  <si>
    <t>30  6</t>
  </si>
  <si>
    <t>7 13</t>
  </si>
  <si>
    <t>25  31</t>
  </si>
  <si>
    <t>1    7</t>
  </si>
  <si>
    <t>15  21</t>
  </si>
  <si>
    <t>22  28</t>
  </si>
  <si>
    <t>1   7</t>
  </si>
  <si>
    <t xml:space="preserve"> 22  28</t>
  </si>
  <si>
    <t>19  25</t>
  </si>
  <si>
    <t>3    9</t>
  </si>
  <si>
    <t>10  16</t>
  </si>
  <si>
    <t>17  23</t>
  </si>
  <si>
    <t>31    6</t>
  </si>
  <si>
    <t>14  20</t>
  </si>
  <si>
    <t>21  27</t>
  </si>
  <si>
    <t>2  8</t>
  </si>
  <si>
    <t>23 29</t>
  </si>
  <si>
    <t>Недели</t>
  </si>
  <si>
    <t>Государственная итоговая аттестация проводится в форме демонстрационного экзамена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</si>
</sst>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83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b/>
      <sz val="10"/>
      <color indexed="10"/>
      <name val="Times New Roman Cyr"/>
      <charset val="204"/>
    </font>
    <font>
      <b/>
      <sz val="10"/>
      <color rgb="FFFF0000"/>
      <name val="Times New Roman Cyr"/>
      <charset val="204"/>
    </font>
    <font>
      <b/>
      <i/>
      <sz val="9"/>
      <color rgb="FFFF0000"/>
      <name val="Times New Roman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i/>
      <sz val="11"/>
      <name val="Times New Roman"/>
      <family val="1"/>
      <charset val="204"/>
    </font>
    <font>
      <b/>
      <sz val="11"/>
      <name val="Arial Cyr"/>
      <charset val="204"/>
    </font>
    <font>
      <sz val="9"/>
      <color rgb="FFFF0000"/>
      <name val="Times New Roman"/>
      <family val="1"/>
      <charset val="204"/>
    </font>
    <font>
      <b/>
      <sz val="7"/>
      <name val="Arial Cyr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1126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Fill="1" applyBorder="1"/>
    <xf numFmtId="0" fontId="9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9" fillId="0" borderId="0" xfId="0" applyFo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0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6" borderId="7" xfId="0" quotePrefix="1" applyFont="1" applyFill="1" applyBorder="1" applyAlignment="1">
      <alignment horizontal="center"/>
    </xf>
    <xf numFmtId="0" fontId="8" fillId="5" borderId="7" xfId="0" quotePrefix="1" applyFont="1" applyFill="1" applyBorder="1" applyAlignment="1">
      <alignment horizontal="center"/>
    </xf>
    <xf numFmtId="0" fontId="8" fillId="8" borderId="7" xfId="0" quotePrefix="1" applyFont="1" applyFill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8" fillId="3" borderId="7" xfId="0" quotePrefix="1" applyFont="1" applyFill="1" applyBorder="1" applyAlignment="1">
      <alignment horizontal="center"/>
    </xf>
    <xf numFmtId="0" fontId="8" fillId="4" borderId="7" xfId="0" quotePrefix="1" applyFont="1" applyFill="1" applyBorder="1" applyAlignment="1">
      <alignment horizontal="center"/>
    </xf>
    <xf numFmtId="0" fontId="8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8" fillId="3" borderId="24" xfId="0" quotePrefix="1" applyFont="1" applyFill="1" applyBorder="1" applyAlignment="1">
      <alignment horizontal="center" vertical="center"/>
    </xf>
    <xf numFmtId="0" fontId="8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8" fillId="2" borderId="33" xfId="0" quotePrefix="1" applyFont="1" applyFill="1" applyBorder="1" applyAlignment="1">
      <alignment horizontal="center" vertical="center"/>
    </xf>
    <xf numFmtId="0" fontId="8" fillId="3" borderId="37" xfId="0" quotePrefix="1" applyFont="1" applyFill="1" applyBorder="1" applyAlignment="1">
      <alignment horizontal="center" vertical="center"/>
    </xf>
    <xf numFmtId="0" fontId="8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8" fillId="7" borderId="32" xfId="0" quotePrefix="1" applyFont="1" applyFill="1" applyBorder="1" applyAlignment="1">
      <alignment horizontal="center"/>
    </xf>
    <xf numFmtId="0" fontId="8" fillId="7" borderId="33" xfId="0" quotePrefix="1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0" borderId="33" xfId="0" quotePrefix="1" applyFont="1" applyBorder="1" applyAlignment="1">
      <alignment horizontal="center" vertical="center"/>
    </xf>
    <xf numFmtId="0" fontId="8" fillId="0" borderId="32" xfId="0" quotePrefix="1" applyFont="1" applyBorder="1" applyAlignment="1">
      <alignment horizontal="center" vertical="center"/>
    </xf>
    <xf numFmtId="164" fontId="9" fillId="8" borderId="32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2" xfId="0" quotePrefix="1" applyFont="1" applyFill="1" applyBorder="1" applyAlignment="1">
      <alignment horizontal="center" vertical="center"/>
    </xf>
    <xf numFmtId="0" fontId="8" fillId="8" borderId="33" xfId="0" quotePrefix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8" fillId="7" borderId="8" xfId="0" quotePrefix="1" applyFont="1" applyFill="1" applyBorder="1" applyAlignment="1">
      <alignment horizontal="center"/>
    </xf>
    <xf numFmtId="0" fontId="8" fillId="7" borderId="8" xfId="0" quotePrefix="1" applyFont="1" applyFill="1" applyBorder="1" applyAlignment="1">
      <alignment horizontal="center" vertical="center"/>
    </xf>
    <xf numFmtId="0" fontId="8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/>
    </xf>
    <xf numFmtId="1" fontId="8" fillId="4" borderId="34" xfId="0" applyNumberFormat="1" applyFont="1" applyFill="1" applyBorder="1" applyAlignment="1">
      <alignment horizontal="center"/>
    </xf>
    <xf numFmtId="0" fontId="8" fillId="3" borderId="39" xfId="0" applyNumberFormat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 vertical="center"/>
    </xf>
    <xf numFmtId="0" fontId="8" fillId="4" borderId="37" xfId="0" quotePrefix="1" applyFont="1" applyFill="1" applyBorder="1" applyAlignment="1">
      <alignment horizontal="center" vertical="center"/>
    </xf>
    <xf numFmtId="0" fontId="8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8" fillId="5" borderId="4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2" borderId="4" xfId="0" quotePrefix="1" applyFont="1" applyFill="1" applyBorder="1" applyAlignment="1">
      <alignment horizontal="center"/>
    </xf>
    <xf numFmtId="0" fontId="8" fillId="3" borderId="4" xfId="0" quotePrefix="1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8" fillId="9" borderId="1" xfId="0" quotePrefix="1" applyFont="1" applyFill="1" applyBorder="1" applyAlignment="1">
      <alignment horizontal="center"/>
    </xf>
    <xf numFmtId="0" fontId="8" fillId="6" borderId="1" xfId="0" quotePrefix="1" applyFont="1" applyFill="1" applyBorder="1" applyAlignment="1">
      <alignment horizontal="center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9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10" borderId="1" xfId="0" quotePrefix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2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8" fillId="11" borderId="3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8" fillId="8" borderId="42" xfId="0" quotePrefix="1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8" fillId="9" borderId="32" xfId="0" quotePrefix="1" applyFont="1" applyFill="1" applyBorder="1" applyAlignment="1">
      <alignment horizontal="center"/>
    </xf>
    <xf numFmtId="0" fontId="8" fillId="9" borderId="32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10" borderId="32" xfId="0" quotePrefix="1" applyFont="1" applyFill="1" applyBorder="1" applyAlignment="1">
      <alignment horizontal="center" vertical="center"/>
    </xf>
    <xf numFmtId="0" fontId="8" fillId="10" borderId="33" xfId="0" quotePrefix="1" applyFont="1" applyFill="1" applyBorder="1" applyAlignment="1">
      <alignment horizontal="center" vertical="center"/>
    </xf>
    <xf numFmtId="0" fontId="9" fillId="10" borderId="32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8" fillId="8" borderId="2" xfId="0" quotePrefix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32" xfId="0" quotePrefix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8" fillId="3" borderId="33" xfId="0" quotePrefix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8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/>
    </xf>
    <xf numFmtId="1" fontId="8" fillId="8" borderId="50" xfId="0" applyNumberFormat="1" applyFont="1" applyFill="1" applyBorder="1" applyAlignment="1">
      <alignment horizontal="center"/>
    </xf>
    <xf numFmtId="0" fontId="8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8" fillId="3" borderId="31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8" borderId="37" xfId="0" quotePrefix="1" applyFont="1" applyFill="1" applyBorder="1" applyAlignment="1">
      <alignment horizontal="center" vertical="center"/>
    </xf>
    <xf numFmtId="0" fontId="8" fillId="8" borderId="24" xfId="0" quotePrefix="1" applyFont="1" applyFill="1" applyBorder="1" applyAlignment="1">
      <alignment horizontal="center" vertical="center"/>
    </xf>
    <xf numFmtId="0" fontId="8" fillId="8" borderId="31" xfId="0" quotePrefix="1" applyFont="1" applyFill="1" applyBorder="1" applyAlignment="1">
      <alignment horizontal="center" vertical="center"/>
    </xf>
    <xf numFmtId="0" fontId="8" fillId="2" borderId="37" xfId="0" quotePrefix="1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8" fillId="4" borderId="22" xfId="0" quotePrefix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center"/>
    </xf>
    <xf numFmtId="0" fontId="9" fillId="0" borderId="47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center"/>
    </xf>
    <xf numFmtId="0" fontId="8" fillId="0" borderId="24" xfId="0" quotePrefix="1" applyFont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8" fillId="6" borderId="24" xfId="0" quotePrefix="1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5" borderId="24" xfId="0" quotePrefix="1" applyFont="1" applyFill="1" applyBorder="1" applyAlignment="1">
      <alignment horizontal="center" vertical="center"/>
    </xf>
    <xf numFmtId="0" fontId="8" fillId="0" borderId="31" xfId="0" quotePrefix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8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0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7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42" fillId="0" borderId="0" xfId="0" applyFont="1" applyBorder="1" applyAlignment="1">
      <alignment horizontal="right"/>
    </xf>
    <xf numFmtId="0" fontId="40" fillId="0" borderId="0" xfId="0" applyFont="1" applyAlignment="1">
      <alignment horizontal="left"/>
    </xf>
    <xf numFmtId="0" fontId="38" fillId="0" borderId="0" xfId="0" applyFont="1" applyBorder="1" applyAlignment="1">
      <alignment horizontal="left"/>
    </xf>
    <xf numFmtId="0" fontId="43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right"/>
    </xf>
    <xf numFmtId="0" fontId="47" fillId="0" borderId="0" xfId="0" applyFont="1" applyBorder="1" applyAlignment="1">
      <alignment horizontal="left"/>
    </xf>
    <xf numFmtId="0" fontId="48" fillId="0" borderId="0" xfId="0" applyFont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0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/>
    </xf>
    <xf numFmtId="0" fontId="40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51" fillId="0" borderId="0" xfId="0" applyFont="1" applyAlignment="1">
      <alignment horizontal="left" vertical="top"/>
    </xf>
    <xf numFmtId="0" fontId="32" fillId="0" borderId="0" xfId="0" applyFont="1" applyAlignment="1">
      <alignment horizontal="right" vertical="top"/>
    </xf>
    <xf numFmtId="0" fontId="33" fillId="0" borderId="0" xfId="0" applyFont="1" applyAlignment="1">
      <alignment horizontal="left" vertical="top"/>
    </xf>
    <xf numFmtId="0" fontId="48" fillId="0" borderId="0" xfId="0" applyFont="1" applyAlignment="1">
      <alignment vertical="top" wrapText="1"/>
    </xf>
    <xf numFmtId="0" fontId="51" fillId="0" borderId="0" xfId="0" applyFont="1" applyAlignment="1">
      <alignment horizontal="left" vertical="top" wrapText="1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top"/>
    </xf>
    <xf numFmtId="165" fontId="58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165" fontId="5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61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top" wrapText="1"/>
    </xf>
    <xf numFmtId="0" fontId="64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66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165" fontId="70" fillId="0" borderId="0" xfId="0" applyNumberFormat="1" applyFont="1" applyFill="1" applyAlignment="1">
      <alignment horizontal="center"/>
    </xf>
    <xf numFmtId="0" fontId="0" fillId="0" borderId="0" xfId="0" applyFill="1"/>
    <xf numFmtId="0" fontId="71" fillId="0" borderId="0" xfId="0" applyFont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0" fillId="0" borderId="0" xfId="0" applyFont="1"/>
    <xf numFmtId="0" fontId="12" fillId="0" borderId="4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0" fillId="0" borderId="0" xfId="0" applyFont="1" applyBorder="1"/>
    <xf numFmtId="0" fontId="36" fillId="0" borderId="0" xfId="1" applyFont="1" applyAlignment="1"/>
    <xf numFmtId="0" fontId="39" fillId="0" borderId="0" xfId="1" applyFont="1" applyAlignment="1"/>
    <xf numFmtId="0" fontId="41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72" fillId="0" borderId="0" xfId="1" applyFont="1" applyBorder="1" applyAlignment="1">
      <alignment horizontal="left"/>
    </xf>
    <xf numFmtId="0" fontId="36" fillId="0" borderId="0" xfId="1" applyFont="1" applyBorder="1" applyAlignment="1">
      <alignment horizontal="center"/>
    </xf>
    <xf numFmtId="0" fontId="39" fillId="0" borderId="0" xfId="1" applyFont="1" applyBorder="1" applyAlignment="1">
      <alignment horizontal="center"/>
    </xf>
    <xf numFmtId="0" fontId="73" fillId="0" borderId="0" xfId="0" applyFont="1" applyBorder="1" applyAlignme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73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justify" vertical="center"/>
    </xf>
    <xf numFmtId="0" fontId="75" fillId="0" borderId="0" xfId="0" applyFont="1" applyAlignment="1">
      <alignment vertical="center"/>
    </xf>
    <xf numFmtId="0" fontId="75" fillId="12" borderId="0" xfId="0" applyFont="1" applyFill="1"/>
    <xf numFmtId="0" fontId="76" fillId="12" borderId="0" xfId="0" applyFont="1" applyFill="1" applyBorder="1" applyAlignment="1">
      <alignment horizontal="centerContinuous" vertical="center" wrapText="1"/>
    </xf>
    <xf numFmtId="0" fontId="77" fillId="12" borderId="1" xfId="0" applyFont="1" applyFill="1" applyBorder="1" applyAlignment="1">
      <alignment vertical="center" textRotation="90" wrapText="1"/>
    </xf>
    <xf numFmtId="0" fontId="77" fillId="12" borderId="1" xfId="0" applyFont="1" applyFill="1" applyBorder="1" applyAlignment="1">
      <alignment horizontal="center" vertical="center" textRotation="90" wrapText="1"/>
    </xf>
    <xf numFmtId="1" fontId="77" fillId="12" borderId="32" xfId="0" applyNumberFormat="1" applyFont="1" applyFill="1" applyBorder="1" applyAlignment="1">
      <alignment horizontal="center" vertical="center" textRotation="90"/>
    </xf>
    <xf numFmtId="1" fontId="77" fillId="12" borderId="1" xfId="0" applyNumberFormat="1" applyFont="1" applyFill="1" applyBorder="1" applyAlignment="1">
      <alignment horizontal="center" vertical="center" textRotation="90"/>
    </xf>
    <xf numFmtId="0" fontId="77" fillId="12" borderId="33" xfId="0" applyFont="1" applyFill="1" applyBorder="1" applyAlignment="1">
      <alignment horizontal="center" vertical="center" textRotation="90" wrapText="1"/>
    </xf>
    <xf numFmtId="1" fontId="77" fillId="12" borderId="42" xfId="0" applyNumberFormat="1" applyFont="1" applyFill="1" applyBorder="1" applyAlignment="1">
      <alignment horizontal="center" vertical="center" textRotation="90"/>
    </xf>
    <xf numFmtId="0" fontId="77" fillId="12" borderId="2" xfId="0" applyFont="1" applyFill="1" applyBorder="1" applyAlignment="1">
      <alignment horizontal="center" vertical="center" textRotation="90" wrapText="1"/>
    </xf>
    <xf numFmtId="0" fontId="75" fillId="12" borderId="5" xfId="0" applyFont="1" applyFill="1" applyBorder="1"/>
    <xf numFmtId="0" fontId="77" fillId="12" borderId="16" xfId="0" quotePrefix="1" applyFont="1" applyFill="1" applyBorder="1" applyAlignment="1">
      <alignment horizontal="center" vertical="center"/>
    </xf>
    <xf numFmtId="0" fontId="77" fillId="12" borderId="16" xfId="0" quotePrefix="1" applyFont="1" applyFill="1" applyBorder="1" applyAlignment="1">
      <alignment horizontal="center" vertical="center" wrapText="1"/>
    </xf>
    <xf numFmtId="0" fontId="77" fillId="12" borderId="68" xfId="0" quotePrefix="1" applyFont="1" applyFill="1" applyBorder="1" applyAlignment="1">
      <alignment horizontal="center" vertical="center"/>
    </xf>
    <xf numFmtId="0" fontId="77" fillId="12" borderId="4" xfId="0" quotePrefix="1" applyFont="1" applyFill="1" applyBorder="1" applyAlignment="1">
      <alignment horizontal="center" vertical="center" wrapText="1"/>
    </xf>
    <xf numFmtId="0" fontId="77" fillId="12" borderId="53" xfId="0" quotePrefix="1" applyFont="1" applyFill="1" applyBorder="1" applyAlignment="1">
      <alignment horizontal="center" vertical="center"/>
    </xf>
    <xf numFmtId="0" fontId="77" fillId="12" borderId="79" xfId="0" quotePrefix="1" applyFont="1" applyFill="1" applyBorder="1" applyAlignment="1">
      <alignment horizontal="center" vertical="center" wrapText="1"/>
    </xf>
    <xf numFmtId="0" fontId="77" fillId="12" borderId="74" xfId="0" quotePrefix="1" applyFont="1" applyFill="1" applyBorder="1" applyAlignment="1">
      <alignment horizontal="center" vertical="center" wrapText="1"/>
    </xf>
    <xf numFmtId="0" fontId="77" fillId="12" borderId="74" xfId="0" quotePrefix="1" applyFont="1" applyFill="1" applyBorder="1" applyAlignment="1">
      <alignment horizontal="center" vertical="center"/>
    </xf>
    <xf numFmtId="0" fontId="77" fillId="12" borderId="53" xfId="0" quotePrefix="1" applyFont="1" applyFill="1" applyBorder="1" applyAlignment="1">
      <alignment horizontal="center" vertical="center" wrapText="1"/>
    </xf>
    <xf numFmtId="0" fontId="77" fillId="12" borderId="7" xfId="0" quotePrefix="1" applyFont="1" applyFill="1" applyBorder="1" applyAlignment="1">
      <alignment horizontal="center" vertical="center"/>
    </xf>
    <xf numFmtId="0" fontId="77" fillId="12" borderId="69" xfId="0" applyFont="1" applyFill="1" applyBorder="1" applyAlignment="1">
      <alignment horizontal="center" vertical="center"/>
    </xf>
    <xf numFmtId="0" fontId="77" fillId="12" borderId="11" xfId="0" quotePrefix="1" applyFont="1" applyFill="1" applyBorder="1" applyAlignment="1">
      <alignment horizontal="center" vertical="center"/>
    </xf>
    <xf numFmtId="0" fontId="75" fillId="12" borderId="12" xfId="0" applyFont="1" applyFill="1" applyBorder="1"/>
    <xf numFmtId="0" fontId="77" fillId="12" borderId="4" xfId="0" quotePrefix="1" applyFont="1" applyFill="1" applyBorder="1" applyAlignment="1">
      <alignment horizontal="center" vertical="center"/>
    </xf>
    <xf numFmtId="0" fontId="77" fillId="12" borderId="78" xfId="0" quotePrefix="1" applyFont="1" applyFill="1" applyBorder="1" applyAlignment="1">
      <alignment horizontal="center" vertical="center"/>
    </xf>
    <xf numFmtId="0" fontId="77" fillId="12" borderId="12" xfId="0" quotePrefix="1" applyFont="1" applyFill="1" applyBorder="1" applyAlignment="1">
      <alignment horizontal="center" vertical="center"/>
    </xf>
    <xf numFmtId="0" fontId="77" fillId="12" borderId="69" xfId="0" quotePrefix="1" applyFont="1" applyFill="1" applyBorder="1" applyAlignment="1">
      <alignment horizontal="center" vertical="center"/>
    </xf>
    <xf numFmtId="0" fontId="77" fillId="12" borderId="76" xfId="0" quotePrefix="1" applyFont="1" applyFill="1" applyBorder="1" applyAlignment="1">
      <alignment horizontal="center" vertical="center"/>
    </xf>
    <xf numFmtId="0" fontId="77" fillId="12" borderId="71" xfId="0" applyFont="1" applyFill="1" applyBorder="1" applyAlignment="1">
      <alignment horizontal="center" vertical="center"/>
    </xf>
    <xf numFmtId="0" fontId="77" fillId="12" borderId="51" xfId="0" quotePrefix="1" applyFont="1" applyFill="1" applyBorder="1" applyAlignment="1">
      <alignment horizontal="center" vertical="center"/>
    </xf>
    <xf numFmtId="0" fontId="75" fillId="12" borderId="73" xfId="0" applyFont="1" applyFill="1" applyBorder="1"/>
    <xf numFmtId="0" fontId="77" fillId="12" borderId="75" xfId="0" quotePrefix="1" applyFont="1" applyFill="1" applyBorder="1" applyAlignment="1">
      <alignment horizontal="center" vertical="center"/>
    </xf>
    <xf numFmtId="0" fontId="77" fillId="12" borderId="73" xfId="0" applyFont="1" applyFill="1" applyBorder="1" applyAlignment="1">
      <alignment vertical="center" textRotation="90"/>
    </xf>
    <xf numFmtId="0" fontId="77" fillId="12" borderId="71" xfId="0" quotePrefix="1" applyFont="1" applyFill="1" applyBorder="1" applyAlignment="1">
      <alignment horizontal="center" vertical="center"/>
    </xf>
    <xf numFmtId="0" fontId="77" fillId="12" borderId="72" xfId="0" quotePrefix="1" applyFont="1" applyFill="1" applyBorder="1" applyAlignment="1">
      <alignment horizontal="center" vertical="center"/>
    </xf>
    <xf numFmtId="0" fontId="77" fillId="12" borderId="73" xfId="0" quotePrefix="1" applyFont="1" applyFill="1" applyBorder="1" applyAlignment="1">
      <alignment horizontal="center" vertical="center"/>
    </xf>
    <xf numFmtId="0" fontId="75" fillId="12" borderId="0" xfId="0" applyFont="1" applyFill="1" applyBorder="1"/>
    <xf numFmtId="0" fontId="75" fillId="12" borderId="13" xfId="0" applyFont="1" applyFill="1" applyBorder="1" applyAlignment="1">
      <alignment horizontal="center" vertical="center"/>
    </xf>
    <xf numFmtId="0" fontId="75" fillId="12" borderId="13" xfId="0" quotePrefix="1" applyFont="1" applyFill="1" applyBorder="1" applyAlignment="1">
      <alignment horizontal="center" vertical="center"/>
    </xf>
    <xf numFmtId="0" fontId="75" fillId="12" borderId="14" xfId="0" applyFont="1" applyFill="1" applyBorder="1"/>
    <xf numFmtId="0" fontId="77" fillId="12" borderId="57" xfId="0" quotePrefix="1" applyFont="1" applyFill="1" applyBorder="1" applyAlignment="1">
      <alignment horizontal="center" vertical="center"/>
    </xf>
    <xf numFmtId="0" fontId="75" fillId="12" borderId="22" xfId="0" quotePrefix="1" applyFont="1" applyFill="1" applyBorder="1" applyAlignment="1">
      <alignment horizontal="center" vertical="center"/>
    </xf>
    <xf numFmtId="0" fontId="75" fillId="12" borderId="14" xfId="0" quotePrefix="1" applyFont="1" applyFill="1" applyBorder="1" applyAlignment="1">
      <alignment horizontal="center" vertical="center"/>
    </xf>
    <xf numFmtId="0" fontId="77" fillId="12" borderId="58" xfId="0" quotePrefix="1" applyFont="1" applyFill="1" applyBorder="1" applyAlignment="1">
      <alignment horizontal="center" vertical="center"/>
    </xf>
    <xf numFmtId="0" fontId="75" fillId="12" borderId="13" xfId="0" applyFont="1" applyFill="1" applyBorder="1"/>
    <xf numFmtId="0" fontId="75" fillId="12" borderId="56" xfId="0" quotePrefix="1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5" fillId="12" borderId="58" xfId="0" quotePrefix="1" applyFont="1" applyFill="1" applyBorder="1" applyAlignment="1">
      <alignment horizontal="center" vertical="center"/>
    </xf>
    <xf numFmtId="0" fontId="77" fillId="12" borderId="56" xfId="0" quotePrefix="1" applyFont="1" applyFill="1" applyBorder="1" applyAlignment="1">
      <alignment horizontal="center" vertical="center"/>
    </xf>
    <xf numFmtId="0" fontId="77" fillId="12" borderId="22" xfId="0" quotePrefix="1" applyFont="1" applyFill="1" applyBorder="1" applyAlignment="1">
      <alignment horizontal="center" vertical="center"/>
    </xf>
    <xf numFmtId="0" fontId="77" fillId="12" borderId="13" xfId="0" quotePrefix="1" applyFont="1" applyFill="1" applyBorder="1" applyAlignment="1">
      <alignment horizontal="center" vertical="center"/>
    </xf>
    <xf numFmtId="0" fontId="77" fillId="12" borderId="14" xfId="0" quotePrefix="1" applyFont="1" applyFill="1" applyBorder="1" applyAlignment="1">
      <alignment horizontal="center" vertical="center"/>
    </xf>
    <xf numFmtId="0" fontId="75" fillId="12" borderId="14" xfId="0" applyFont="1" applyFill="1" applyBorder="1" applyAlignment="1">
      <alignment horizontal="center" vertical="center"/>
    </xf>
    <xf numFmtId="0" fontId="75" fillId="12" borderId="1" xfId="0" applyFont="1" applyFill="1" applyBorder="1" applyAlignment="1">
      <alignment horizontal="center" vertical="center"/>
    </xf>
    <xf numFmtId="0" fontId="75" fillId="12" borderId="1" xfId="0" quotePrefix="1" applyFont="1" applyFill="1" applyBorder="1" applyAlignment="1">
      <alignment horizontal="center" vertical="center"/>
    </xf>
    <xf numFmtId="0" fontId="75" fillId="12" borderId="2" xfId="0" applyFont="1" applyFill="1" applyBorder="1"/>
    <xf numFmtId="0" fontId="77" fillId="12" borderId="30" xfId="0" quotePrefix="1" applyFont="1" applyFill="1" applyBorder="1" applyAlignment="1">
      <alignment horizontal="center" vertical="center"/>
    </xf>
    <xf numFmtId="0" fontId="75" fillId="12" borderId="42" xfId="0" quotePrefix="1" applyFont="1" applyFill="1" applyBorder="1" applyAlignment="1">
      <alignment horizontal="center" vertical="center"/>
    </xf>
    <xf numFmtId="0" fontId="75" fillId="12" borderId="2" xfId="0" quotePrefix="1" applyFont="1" applyFill="1" applyBorder="1" applyAlignment="1">
      <alignment horizontal="center" vertical="center"/>
    </xf>
    <xf numFmtId="0" fontId="77" fillId="12" borderId="32" xfId="0" quotePrefix="1" applyFont="1" applyFill="1" applyBorder="1" applyAlignment="1">
      <alignment horizontal="center" vertical="center"/>
    </xf>
    <xf numFmtId="0" fontId="75" fillId="12" borderId="1" xfId="0" applyFont="1" applyFill="1" applyBorder="1"/>
    <xf numFmtId="0" fontId="75" fillId="12" borderId="33" xfId="0" quotePrefix="1" applyFont="1" applyFill="1" applyBorder="1" applyAlignment="1">
      <alignment horizontal="center" vertical="center"/>
    </xf>
    <xf numFmtId="0" fontId="77" fillId="12" borderId="42" xfId="0" applyFont="1" applyFill="1" applyBorder="1" applyAlignment="1">
      <alignment horizontal="center" vertical="center"/>
    </xf>
    <xf numFmtId="0" fontId="75" fillId="12" borderId="1" xfId="0" applyFont="1" applyFill="1" applyBorder="1" applyAlignment="1">
      <alignment horizontal="center"/>
    </xf>
    <xf numFmtId="0" fontId="75" fillId="12" borderId="32" xfId="0" quotePrefix="1" applyFont="1" applyFill="1" applyBorder="1" applyAlignment="1">
      <alignment horizontal="center" vertical="center"/>
    </xf>
    <xf numFmtId="0" fontId="77" fillId="12" borderId="33" xfId="0" quotePrefix="1" applyFont="1" applyFill="1" applyBorder="1" applyAlignment="1">
      <alignment horizontal="center" vertical="center"/>
    </xf>
    <xf numFmtId="0" fontId="77" fillId="12" borderId="42" xfId="0" quotePrefix="1" applyFont="1" applyFill="1" applyBorder="1" applyAlignment="1">
      <alignment horizontal="center" vertical="center"/>
    </xf>
    <xf numFmtId="0" fontId="77" fillId="12" borderId="1" xfId="0" quotePrefix="1" applyFont="1" applyFill="1" applyBorder="1" applyAlignment="1">
      <alignment horizontal="center" vertical="center"/>
    </xf>
    <xf numFmtId="0" fontId="77" fillId="12" borderId="2" xfId="0" quotePrefix="1" applyFont="1" applyFill="1" applyBorder="1" applyAlignment="1">
      <alignment horizontal="center" vertical="center"/>
    </xf>
    <xf numFmtId="0" fontId="75" fillId="12" borderId="2" xfId="0" applyFont="1" applyFill="1" applyBorder="1" applyAlignment="1">
      <alignment horizontal="center" vertical="center"/>
    </xf>
    <xf numFmtId="0" fontId="75" fillId="12" borderId="1" xfId="0" quotePrefix="1" applyNumberFormat="1" applyFont="1" applyFill="1" applyBorder="1" applyAlignment="1">
      <alignment horizontal="center" vertical="center"/>
    </xf>
    <xf numFmtId="0" fontId="77" fillId="12" borderId="32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33" xfId="0" applyFont="1" applyFill="1" applyBorder="1" applyAlignment="1">
      <alignment horizontal="center" vertical="center"/>
    </xf>
    <xf numFmtId="0" fontId="77" fillId="12" borderId="2" xfId="0" applyFont="1" applyFill="1" applyBorder="1" applyAlignment="1">
      <alignment horizontal="center" vertical="center"/>
    </xf>
    <xf numFmtId="0" fontId="75" fillId="12" borderId="16" xfId="0" applyFont="1" applyFill="1" applyBorder="1" applyAlignment="1">
      <alignment horizontal="center" vertical="center"/>
    </xf>
    <xf numFmtId="0" fontId="75" fillId="12" borderId="16" xfId="0" quotePrefix="1" applyFont="1" applyFill="1" applyBorder="1" applyAlignment="1">
      <alignment horizontal="center" vertical="center"/>
    </xf>
    <xf numFmtId="0" fontId="75" fillId="12" borderId="68" xfId="0" applyFont="1" applyFill="1" applyBorder="1"/>
    <xf numFmtId="0" fontId="77" fillId="12" borderId="63" xfId="0" quotePrefix="1" applyFont="1" applyFill="1" applyBorder="1" applyAlignment="1">
      <alignment horizontal="center" vertical="center"/>
    </xf>
    <xf numFmtId="0" fontId="75" fillId="12" borderId="53" xfId="0" quotePrefix="1" applyFont="1" applyFill="1" applyBorder="1" applyAlignment="1">
      <alignment horizontal="center" vertical="center"/>
    </xf>
    <xf numFmtId="0" fontId="75" fillId="12" borderId="68" xfId="0" quotePrefix="1" applyFont="1" applyFill="1" applyBorder="1" applyAlignment="1">
      <alignment horizontal="center" vertical="center"/>
    </xf>
    <xf numFmtId="0" fontId="77" fillId="12" borderId="79" xfId="0" quotePrefix="1" applyFont="1" applyFill="1" applyBorder="1" applyAlignment="1">
      <alignment horizontal="center" vertical="center"/>
    </xf>
    <xf numFmtId="0" fontId="75" fillId="12" borderId="16" xfId="0" applyFont="1" applyFill="1" applyBorder="1" applyAlignment="1">
      <alignment horizontal="center"/>
    </xf>
    <xf numFmtId="0" fontId="75" fillId="12" borderId="74" xfId="0" quotePrefix="1" applyFont="1" applyFill="1" applyBorder="1" applyAlignment="1">
      <alignment horizontal="center" vertical="center"/>
    </xf>
    <xf numFmtId="0" fontId="77" fillId="12" borderId="53" xfId="0" applyFont="1" applyFill="1" applyBorder="1" applyAlignment="1">
      <alignment horizontal="center" vertical="center"/>
    </xf>
    <xf numFmtId="0" fontId="75" fillId="12" borderId="16" xfId="0" applyFont="1" applyFill="1" applyBorder="1"/>
    <xf numFmtId="0" fontId="75" fillId="12" borderId="79" xfId="0" quotePrefix="1" applyFont="1" applyFill="1" applyBorder="1" applyAlignment="1">
      <alignment horizontal="center" vertical="center"/>
    </xf>
    <xf numFmtId="0" fontId="75" fillId="12" borderId="68" xfId="0" applyFont="1" applyFill="1" applyBorder="1" applyAlignment="1">
      <alignment horizontal="center" vertical="center"/>
    </xf>
    <xf numFmtId="0" fontId="77" fillId="12" borderId="71" xfId="0" applyFont="1" applyFill="1" applyBorder="1" applyAlignment="1">
      <alignment horizontal="left" vertical="center"/>
    </xf>
    <xf numFmtId="0" fontId="77" fillId="12" borderId="7" xfId="0" applyFont="1" applyFill="1" applyBorder="1" applyAlignment="1">
      <alignment horizontal="center" vertical="center"/>
    </xf>
    <xf numFmtId="0" fontId="77" fillId="12" borderId="75" xfId="0" applyFont="1" applyFill="1" applyBorder="1" applyAlignment="1">
      <alignment horizontal="center" vertical="center"/>
    </xf>
    <xf numFmtId="0" fontId="77" fillId="12" borderId="51" xfId="0" applyFont="1" applyFill="1" applyBorder="1" applyAlignment="1">
      <alignment horizontal="center" vertical="center"/>
    </xf>
    <xf numFmtId="0" fontId="77" fillId="12" borderId="73" xfId="0" applyFont="1" applyFill="1" applyBorder="1" applyAlignment="1">
      <alignment horizontal="center" vertical="center"/>
    </xf>
    <xf numFmtId="0" fontId="77" fillId="12" borderId="72" xfId="0" applyFont="1" applyFill="1" applyBorder="1" applyAlignment="1">
      <alignment horizontal="center" vertical="center"/>
    </xf>
    <xf numFmtId="0" fontId="75" fillId="12" borderId="51" xfId="0" quotePrefix="1" applyFont="1" applyFill="1" applyBorder="1" applyAlignment="1">
      <alignment horizontal="center" vertical="center"/>
    </xf>
    <xf numFmtId="0" fontId="75" fillId="12" borderId="73" xfId="0" applyFont="1" applyFill="1" applyBorder="1" applyAlignment="1">
      <alignment horizontal="center" vertical="center"/>
    </xf>
    <xf numFmtId="0" fontId="75" fillId="12" borderId="57" xfId="0" quotePrefix="1" applyFont="1" applyFill="1" applyBorder="1" applyAlignment="1">
      <alignment horizontal="center" vertical="center"/>
    </xf>
    <xf numFmtId="0" fontId="75" fillId="12" borderId="13" xfId="0" applyFont="1" applyFill="1" applyBorder="1" applyAlignment="1">
      <alignment horizontal="center"/>
    </xf>
    <xf numFmtId="0" fontId="75" fillId="12" borderId="16" xfId="0" quotePrefix="1" applyNumberFormat="1" applyFont="1" applyFill="1" applyBorder="1" applyAlignment="1">
      <alignment horizontal="center" vertical="center"/>
    </xf>
    <xf numFmtId="0" fontId="77" fillId="12" borderId="39" xfId="0" quotePrefix="1" applyFont="1" applyFill="1" applyBorder="1" applyAlignment="1">
      <alignment horizontal="center" vertical="center"/>
    </xf>
    <xf numFmtId="0" fontId="77" fillId="12" borderId="38" xfId="0" quotePrefix="1" applyFont="1" applyFill="1" applyBorder="1" applyAlignment="1">
      <alignment horizontal="center" vertical="center"/>
    </xf>
    <xf numFmtId="0" fontId="77" fillId="12" borderId="8" xfId="0" quotePrefix="1" applyFont="1" applyFill="1" applyBorder="1" applyAlignment="1">
      <alignment horizontal="center" vertical="center"/>
    </xf>
    <xf numFmtId="0" fontId="75" fillId="12" borderId="72" xfId="0" quotePrefix="1" applyFont="1" applyFill="1" applyBorder="1" applyAlignment="1">
      <alignment horizontal="center" vertical="center"/>
    </xf>
    <xf numFmtId="0" fontId="75" fillId="12" borderId="75" xfId="0" quotePrefix="1" applyFont="1" applyFill="1" applyBorder="1" applyAlignment="1">
      <alignment horizontal="center" vertical="center"/>
    </xf>
    <xf numFmtId="0" fontId="77" fillId="12" borderId="26" xfId="0" quotePrefix="1" applyFont="1" applyFill="1" applyBorder="1" applyAlignment="1">
      <alignment horizontal="center" vertical="center"/>
    </xf>
    <xf numFmtId="0" fontId="77" fillId="12" borderId="27" xfId="0" quotePrefix="1" applyFont="1" applyFill="1" applyBorder="1" applyAlignment="1">
      <alignment horizontal="center" vertical="center"/>
    </xf>
    <xf numFmtId="0" fontId="77" fillId="12" borderId="28" xfId="0" quotePrefix="1" applyFont="1" applyFill="1" applyBorder="1" applyAlignment="1">
      <alignment horizontal="center" vertical="center"/>
    </xf>
    <xf numFmtId="0" fontId="76" fillId="12" borderId="13" xfId="0" quotePrefix="1" applyFont="1" applyFill="1" applyBorder="1" applyAlignment="1">
      <alignment horizontal="center" vertical="center"/>
    </xf>
    <xf numFmtId="0" fontId="75" fillId="12" borderId="13" xfId="0" applyFont="1" applyFill="1" applyBorder="1" applyAlignment="1">
      <alignment horizontal="center" vertical="center" wrapText="1"/>
    </xf>
    <xf numFmtId="0" fontId="75" fillId="12" borderId="14" xfId="0" applyFont="1" applyFill="1" applyBorder="1" applyAlignment="1">
      <alignment horizontal="center"/>
    </xf>
    <xf numFmtId="0" fontId="76" fillId="12" borderId="14" xfId="0" quotePrefix="1" applyFont="1" applyFill="1" applyBorder="1" applyAlignment="1">
      <alignment horizontal="center" vertical="center"/>
    </xf>
    <xf numFmtId="0" fontId="76" fillId="12" borderId="56" xfId="0" quotePrefix="1" applyFont="1" applyFill="1" applyBorder="1" applyAlignment="1">
      <alignment horizontal="center" vertical="center"/>
    </xf>
    <xf numFmtId="0" fontId="76" fillId="12" borderId="58" xfId="0" quotePrefix="1" applyFont="1" applyFill="1" applyBorder="1" applyAlignment="1">
      <alignment horizontal="center" vertical="center"/>
    </xf>
    <xf numFmtId="0" fontId="76" fillId="12" borderId="22" xfId="0" quotePrefix="1" applyFont="1" applyFill="1" applyBorder="1" applyAlignment="1">
      <alignment horizontal="center" vertical="center"/>
    </xf>
    <xf numFmtId="0" fontId="79" fillId="12" borderId="2" xfId="0" applyFont="1" applyFill="1" applyBorder="1" applyAlignment="1">
      <alignment horizontal="center" vertical="center"/>
    </xf>
    <xf numFmtId="0" fontId="75" fillId="12" borderId="42" xfId="0" applyFont="1" applyFill="1" applyBorder="1" applyAlignment="1">
      <alignment horizontal="center" vertical="center"/>
    </xf>
    <xf numFmtId="0" fontId="75" fillId="12" borderId="32" xfId="0" applyFont="1" applyFill="1" applyBorder="1" applyAlignment="1">
      <alignment horizontal="center" vertical="center"/>
    </xf>
    <xf numFmtId="0" fontId="75" fillId="12" borderId="33" xfId="0" applyFont="1" applyFill="1" applyBorder="1" applyAlignment="1">
      <alignment horizontal="center" vertical="center"/>
    </xf>
    <xf numFmtId="0" fontId="75" fillId="12" borderId="1" xfId="0" applyFont="1" applyFill="1" applyBorder="1" applyAlignment="1">
      <alignment horizontal="center" vertical="center" wrapText="1"/>
    </xf>
    <xf numFmtId="16" fontId="75" fillId="12" borderId="2" xfId="0" applyNumberFormat="1" applyFont="1" applyFill="1" applyBorder="1" applyAlignment="1">
      <alignment horizontal="center" vertical="center"/>
    </xf>
    <xf numFmtId="16" fontId="75" fillId="12" borderId="68" xfId="0" applyNumberFormat="1" applyFont="1" applyFill="1" applyBorder="1" applyAlignment="1">
      <alignment horizontal="center" vertical="center"/>
    </xf>
    <xf numFmtId="0" fontId="75" fillId="12" borderId="53" xfId="0" applyFont="1" applyFill="1" applyBorder="1" applyAlignment="1">
      <alignment horizontal="center" vertical="center"/>
    </xf>
    <xf numFmtId="0" fontId="75" fillId="12" borderId="79" xfId="0" applyFont="1" applyFill="1" applyBorder="1" applyAlignment="1">
      <alignment horizontal="center" vertical="center"/>
    </xf>
    <xf numFmtId="0" fontId="75" fillId="12" borderId="74" xfId="0" applyFont="1" applyFill="1" applyBorder="1" applyAlignment="1">
      <alignment horizontal="center" vertical="center"/>
    </xf>
    <xf numFmtId="0" fontId="79" fillId="12" borderId="13" xfId="0" applyFont="1" applyFill="1" applyBorder="1" applyAlignment="1">
      <alignment horizontal="center" vertical="center"/>
    </xf>
    <xf numFmtId="0" fontId="75" fillId="12" borderId="22" xfId="0" applyFont="1" applyFill="1" applyBorder="1" applyAlignment="1">
      <alignment horizontal="center" vertical="center"/>
    </xf>
    <xf numFmtId="0" fontId="75" fillId="12" borderId="58" xfId="0" applyFont="1" applyFill="1" applyBorder="1" applyAlignment="1">
      <alignment horizontal="center" vertical="center"/>
    </xf>
    <xf numFmtId="0" fontId="75" fillId="12" borderId="56" xfId="0" applyFont="1" applyFill="1" applyBorder="1" applyAlignment="1">
      <alignment horizontal="center" vertical="center"/>
    </xf>
    <xf numFmtId="0" fontId="75" fillId="12" borderId="13" xfId="0" applyFont="1" applyFill="1" applyBorder="1" applyAlignment="1">
      <alignment vertical="center" wrapText="1"/>
    </xf>
    <xf numFmtId="0" fontId="79" fillId="12" borderId="14" xfId="0" applyFont="1" applyFill="1" applyBorder="1" applyAlignment="1">
      <alignment horizontal="center" vertical="center"/>
    </xf>
    <xf numFmtId="0" fontId="79" fillId="12" borderId="58" xfId="0" applyFont="1" applyFill="1" applyBorder="1" applyAlignment="1">
      <alignment horizontal="center" vertical="center"/>
    </xf>
    <xf numFmtId="0" fontId="79" fillId="12" borderId="56" xfId="0" applyFont="1" applyFill="1" applyBorder="1" applyAlignment="1">
      <alignment horizontal="center" vertical="center"/>
    </xf>
    <xf numFmtId="0" fontId="79" fillId="12" borderId="22" xfId="0" applyFont="1" applyFill="1" applyBorder="1" applyAlignment="1">
      <alignment horizontal="center" vertical="center"/>
    </xf>
    <xf numFmtId="0" fontId="75" fillId="12" borderId="1" xfId="0" applyFont="1" applyFill="1" applyBorder="1" applyAlignment="1">
      <alignment vertical="center" wrapText="1"/>
    </xf>
    <xf numFmtId="0" fontId="77" fillId="12" borderId="71" xfId="0" applyFont="1" applyFill="1" applyBorder="1" applyAlignment="1">
      <alignment horizontal="center" vertical="center" wrapText="1"/>
    </xf>
    <xf numFmtId="0" fontId="77" fillId="12" borderId="51" xfId="0" applyFont="1" applyFill="1" applyBorder="1" applyAlignment="1">
      <alignment vertical="center" wrapText="1"/>
    </xf>
    <xf numFmtId="0" fontId="75" fillId="12" borderId="51" xfId="0" applyFont="1" applyFill="1" applyBorder="1" applyAlignment="1">
      <alignment horizontal="center" vertical="center"/>
    </xf>
    <xf numFmtId="0" fontId="77" fillId="12" borderId="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 wrapText="1"/>
    </xf>
    <xf numFmtId="0" fontId="77" fillId="12" borderId="1" xfId="0" applyFont="1" applyFill="1" applyBorder="1" applyAlignment="1">
      <alignment vertical="center" wrapText="1"/>
    </xf>
    <xf numFmtId="0" fontId="79" fillId="12" borderId="16" xfId="0" applyFont="1" applyFill="1" applyBorder="1" applyAlignment="1">
      <alignment horizontal="center" vertical="center" wrapText="1"/>
    </xf>
    <xf numFmtId="0" fontId="79" fillId="12" borderId="16" xfId="0" applyFont="1" applyFill="1" applyBorder="1" applyAlignment="1">
      <alignment horizontal="center" vertical="center"/>
    </xf>
    <xf numFmtId="0" fontId="75" fillId="12" borderId="42" xfId="0" applyFont="1" applyFill="1" applyBorder="1"/>
    <xf numFmtId="0" fontId="75" fillId="12" borderId="10" xfId="0" applyFont="1" applyFill="1" applyBorder="1"/>
    <xf numFmtId="0" fontId="77" fillId="12" borderId="71" xfId="0" applyFont="1" applyFill="1" applyBorder="1" applyAlignment="1">
      <alignment vertical="center" wrapText="1"/>
    </xf>
    <xf numFmtId="0" fontId="79" fillId="12" borderId="42" xfId="0" applyFont="1" applyFill="1" applyBorder="1" applyAlignment="1">
      <alignment horizontal="center" vertical="center"/>
    </xf>
    <xf numFmtId="0" fontId="79" fillId="12" borderId="1" xfId="0" applyFont="1" applyFill="1" applyBorder="1" applyAlignment="1">
      <alignment horizontal="center" vertical="center"/>
    </xf>
    <xf numFmtId="0" fontId="79" fillId="12" borderId="53" xfId="0" applyFont="1" applyFill="1" applyBorder="1" applyAlignment="1">
      <alignment horizontal="center" vertical="center"/>
    </xf>
    <xf numFmtId="0" fontId="77" fillId="12" borderId="79" xfId="0" applyFont="1" applyFill="1" applyBorder="1" applyAlignment="1">
      <alignment horizontal="center" vertical="center"/>
    </xf>
    <xf numFmtId="0" fontId="77" fillId="12" borderId="16" xfId="0" applyFont="1" applyFill="1" applyBorder="1" applyAlignment="1">
      <alignment horizontal="center" vertical="center"/>
    </xf>
    <xf numFmtId="0" fontId="77" fillId="12" borderId="74" xfId="0" applyFont="1" applyFill="1" applyBorder="1" applyAlignment="1">
      <alignment horizontal="center" vertical="center"/>
    </xf>
    <xf numFmtId="0" fontId="77" fillId="12" borderId="68" xfId="0" applyFont="1" applyFill="1" applyBorder="1" applyAlignment="1">
      <alignment horizontal="center" vertical="center"/>
    </xf>
    <xf numFmtId="0" fontId="77" fillId="12" borderId="7" xfId="0" applyNumberFormat="1" applyFont="1" applyFill="1" applyBorder="1" applyAlignment="1">
      <alignment horizontal="center" vertical="center"/>
    </xf>
    <xf numFmtId="0" fontId="77" fillId="12" borderId="51" xfId="0" applyNumberFormat="1" applyFont="1" applyFill="1" applyBorder="1" applyAlignment="1">
      <alignment horizontal="center" vertical="center"/>
    </xf>
    <xf numFmtId="0" fontId="77" fillId="12" borderId="72" xfId="0" applyNumberFormat="1" applyFont="1" applyFill="1" applyBorder="1" applyAlignment="1">
      <alignment horizontal="center" vertical="center"/>
    </xf>
    <xf numFmtId="0" fontId="77" fillId="12" borderId="75" xfId="0" applyNumberFormat="1" applyFont="1" applyFill="1" applyBorder="1" applyAlignment="1">
      <alignment horizontal="center" vertical="center"/>
    </xf>
    <xf numFmtId="0" fontId="77" fillId="12" borderId="73" xfId="0" applyNumberFormat="1" applyFont="1" applyFill="1" applyBorder="1" applyAlignment="1">
      <alignment horizontal="center" vertical="center"/>
    </xf>
    <xf numFmtId="0" fontId="77" fillId="12" borderId="71" xfId="0" applyNumberFormat="1" applyFont="1" applyFill="1" applyBorder="1" applyAlignment="1">
      <alignment horizontal="center" vertical="center"/>
    </xf>
    <xf numFmtId="0" fontId="77" fillId="12" borderId="7" xfId="0" applyFont="1" applyFill="1" applyBorder="1" applyAlignment="1">
      <alignment horizontal="center" vertical="center" wrapText="1"/>
    </xf>
    <xf numFmtId="0" fontId="78" fillId="12" borderId="71" xfId="0" applyFont="1" applyFill="1" applyBorder="1" applyAlignment="1">
      <alignment horizontal="center" vertical="center"/>
    </xf>
    <xf numFmtId="0" fontId="78" fillId="12" borderId="51" xfId="0" applyFont="1" applyFill="1" applyBorder="1" applyAlignment="1">
      <alignment horizontal="center" vertical="center"/>
    </xf>
    <xf numFmtId="0" fontId="78" fillId="12" borderId="73" xfId="0" applyFont="1" applyFill="1" applyBorder="1" applyAlignment="1">
      <alignment horizontal="center" vertical="center"/>
    </xf>
    <xf numFmtId="0" fontId="77" fillId="12" borderId="18" xfId="0" applyFont="1" applyFill="1" applyBorder="1" applyAlignment="1">
      <alignment horizontal="center"/>
    </xf>
    <xf numFmtId="0" fontId="78" fillId="12" borderId="18" xfId="0" applyFont="1" applyFill="1" applyBorder="1" applyAlignment="1">
      <alignment horizontal="center" vertical="center"/>
    </xf>
    <xf numFmtId="0" fontId="78" fillId="12" borderId="19" xfId="0" applyFont="1" applyFill="1" applyBorder="1" applyAlignment="1">
      <alignment horizontal="center" vertical="center"/>
    </xf>
    <xf numFmtId="0" fontId="78" fillId="12" borderId="17" xfId="0" applyFont="1" applyFill="1" applyBorder="1" applyAlignment="1">
      <alignment horizontal="center" vertical="center"/>
    </xf>
    <xf numFmtId="0" fontId="77" fillId="12" borderId="19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/>
    </xf>
    <xf numFmtId="0" fontId="78" fillId="12" borderId="8" xfId="0" applyFont="1" applyFill="1" applyBorder="1" applyAlignment="1">
      <alignment horizontal="center" vertical="center"/>
    </xf>
    <xf numFmtId="0" fontId="75" fillId="12" borderId="8" xfId="0" applyFont="1" applyFill="1" applyBorder="1" applyAlignment="1">
      <alignment horizontal="center" vertical="center"/>
    </xf>
    <xf numFmtId="0" fontId="77" fillId="12" borderId="8" xfId="0" applyFont="1" applyFill="1" applyBorder="1" applyAlignment="1">
      <alignment horizontal="center" vertical="center"/>
    </xf>
    <xf numFmtId="0" fontId="77" fillId="12" borderId="13" xfId="0" applyFont="1" applyFill="1" applyBorder="1" applyAlignment="1">
      <alignment horizontal="center" vertical="center"/>
    </xf>
    <xf numFmtId="0" fontId="77" fillId="12" borderId="56" xfId="0" applyFont="1" applyFill="1" applyBorder="1" applyAlignment="1">
      <alignment horizontal="center" vertical="center"/>
    </xf>
    <xf numFmtId="0" fontId="77" fillId="12" borderId="14" xfId="0" applyFont="1" applyFill="1" applyBorder="1" applyAlignment="1">
      <alignment horizontal="center" vertical="center"/>
    </xf>
    <xf numFmtId="0" fontId="77" fillId="12" borderId="58" xfId="0" applyFont="1" applyFill="1" applyBorder="1" applyAlignment="1">
      <alignment horizontal="center" vertical="center"/>
    </xf>
    <xf numFmtId="0" fontId="75" fillId="12" borderId="0" xfId="0" applyFont="1" applyFill="1" applyBorder="1" applyAlignment="1">
      <alignment wrapText="1"/>
    </xf>
    <xf numFmtId="0" fontId="77" fillId="12" borderId="1" xfId="0" applyFont="1" applyFill="1" applyBorder="1" applyAlignment="1"/>
    <xf numFmtId="0" fontId="80" fillId="12" borderId="1" xfId="0" applyFont="1" applyFill="1" applyBorder="1" applyAlignment="1"/>
    <xf numFmtId="0" fontId="78" fillId="12" borderId="1" xfId="0" applyFont="1" applyFill="1" applyBorder="1" applyAlignment="1"/>
    <xf numFmtId="0" fontId="77" fillId="12" borderId="1" xfId="0" applyFont="1" applyFill="1" applyBorder="1"/>
    <xf numFmtId="0" fontId="77" fillId="12" borderId="38" xfId="0" applyFont="1" applyFill="1" applyBorder="1" applyAlignment="1">
      <alignment horizontal="center" vertical="center"/>
    </xf>
    <xf numFmtId="0" fontId="77" fillId="12" borderId="3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5" fillId="0" borderId="7" xfId="0" applyFont="1" applyBorder="1" applyAlignment="1">
      <alignment horizontal="left" vertical="center"/>
    </xf>
    <xf numFmtId="0" fontId="77" fillId="12" borderId="1" xfId="0" applyFont="1" applyFill="1" applyBorder="1" applyAlignment="1">
      <alignment vertical="top" wrapText="1"/>
    </xf>
    <xf numFmtId="0" fontId="77" fillId="12" borderId="16" xfId="0" quotePrefix="1" applyFont="1" applyFill="1" applyBorder="1" applyAlignment="1">
      <alignment vertical="center" wrapText="1"/>
    </xf>
    <xf numFmtId="0" fontId="77" fillId="12" borderId="11" xfId="0" applyFont="1" applyFill="1" applyBorder="1" applyAlignment="1">
      <alignment vertical="distributed" wrapText="1"/>
    </xf>
    <xf numFmtId="0" fontId="77" fillId="12" borderId="51" xfId="0" applyFont="1" applyFill="1" applyBorder="1" applyAlignment="1">
      <alignment vertical="distributed" wrapText="1"/>
    </xf>
    <xf numFmtId="0" fontId="75" fillId="12" borderId="16" xfId="0" applyFont="1" applyFill="1" applyBorder="1" applyAlignment="1">
      <alignment vertical="center" wrapText="1"/>
    </xf>
    <xf numFmtId="0" fontId="77" fillId="12" borderId="1" xfId="0" applyFont="1" applyFill="1" applyBorder="1" applyAlignment="1">
      <alignment wrapText="1"/>
    </xf>
    <xf numFmtId="0" fontId="75" fillId="12" borderId="1" xfId="0" applyFont="1" applyFill="1" applyBorder="1" applyAlignment="1">
      <alignment vertical="top" wrapText="1"/>
    </xf>
    <xf numFmtId="0" fontId="75" fillId="12" borderId="16" xfId="0" applyFont="1" applyFill="1" applyBorder="1" applyAlignment="1">
      <alignment vertical="top" wrapText="1"/>
    </xf>
    <xf numFmtId="0" fontId="79" fillId="12" borderId="16" xfId="0" applyFont="1" applyFill="1" applyBorder="1" applyAlignment="1"/>
    <xf numFmtId="0" fontId="77" fillId="12" borderId="24" xfId="0" applyFont="1" applyFill="1" applyBorder="1" applyAlignment="1">
      <alignment vertical="center" wrapText="1"/>
    </xf>
    <xf numFmtId="0" fontId="75" fillId="12" borderId="0" xfId="0" applyFont="1" applyFill="1" applyAlignment="1"/>
    <xf numFmtId="0" fontId="75" fillId="12" borderId="0" xfId="0" applyFont="1" applyFill="1" applyBorder="1" applyAlignment="1"/>
    <xf numFmtId="0" fontId="75" fillId="12" borderId="0" xfId="0" applyFont="1" applyFill="1" applyAlignment="1">
      <alignment horizontal="left" vertical="center"/>
    </xf>
    <xf numFmtId="0" fontId="77" fillId="12" borderId="7" xfId="0" quotePrefix="1" applyFont="1" applyFill="1" applyBorder="1" applyAlignment="1">
      <alignment horizontal="left" vertical="center"/>
    </xf>
    <xf numFmtId="0" fontId="75" fillId="12" borderId="7" xfId="0" applyFont="1" applyFill="1" applyBorder="1" applyAlignment="1">
      <alignment horizontal="left" vertical="center"/>
    </xf>
    <xf numFmtId="0" fontId="75" fillId="12" borderId="7" xfId="0" applyFont="1" applyFill="1" applyBorder="1" applyAlignment="1">
      <alignment horizontal="left" vertical="center" wrapText="1"/>
    </xf>
    <xf numFmtId="0" fontId="75" fillId="12" borderId="30" xfId="0" applyFont="1" applyFill="1" applyBorder="1" applyAlignment="1">
      <alignment horizontal="left" vertical="center" wrapText="1"/>
    </xf>
    <xf numFmtId="0" fontId="75" fillId="12" borderId="36" xfId="0" applyFont="1" applyFill="1" applyBorder="1" applyAlignment="1">
      <alignment horizontal="left" vertical="center" wrapText="1"/>
    </xf>
    <xf numFmtId="0" fontId="75" fillId="12" borderId="54" xfId="0" applyFont="1" applyFill="1" applyBorder="1" applyAlignment="1">
      <alignment horizontal="left" vertical="center" wrapText="1"/>
    </xf>
    <xf numFmtId="0" fontId="75" fillId="12" borderId="57" xfId="0" applyFont="1" applyFill="1" applyBorder="1" applyAlignment="1">
      <alignment horizontal="left" vertical="center" wrapText="1"/>
    </xf>
    <xf numFmtId="0" fontId="75" fillId="0" borderId="7" xfId="0" applyFont="1" applyBorder="1" applyAlignment="1">
      <alignment horizontal="left" vertical="center" wrapText="1"/>
    </xf>
    <xf numFmtId="0" fontId="75" fillId="12" borderId="6" xfId="0" applyFont="1" applyFill="1" applyBorder="1" applyAlignment="1">
      <alignment horizontal="left" vertical="center" wrapText="1"/>
    </xf>
    <xf numFmtId="0" fontId="75" fillId="12" borderId="63" xfId="0" applyFont="1" applyFill="1" applyBorder="1" applyAlignment="1">
      <alignment horizontal="left" vertical="center" wrapText="1"/>
    </xf>
    <xf numFmtId="0" fontId="75" fillId="12" borderId="0" xfId="0" applyFont="1" applyFill="1" applyBorder="1" applyAlignment="1">
      <alignment horizontal="left" vertical="center"/>
    </xf>
    <xf numFmtId="0" fontId="81" fillId="12" borderId="3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2" fillId="0" borderId="0" xfId="2" applyFont="1"/>
    <xf numFmtId="0" fontId="12" fillId="0" borderId="0" xfId="2" applyFont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16" fillId="0" borderId="0" xfId="2" applyFont="1" applyBorder="1" applyAlignment="1">
      <alignment horizontal="center" vertical="center" wrapText="1"/>
    </xf>
    <xf numFmtId="0" fontId="12" fillId="0" borderId="81" xfId="2" applyFont="1" applyBorder="1" applyAlignment="1">
      <alignment horizontal="center" vertical="center" wrapText="1"/>
    </xf>
    <xf numFmtId="0" fontId="12" fillId="0" borderId="88" xfId="2" applyFont="1" applyBorder="1" applyAlignment="1">
      <alignment horizontal="center" vertical="center" wrapText="1"/>
    </xf>
    <xf numFmtId="0" fontId="12" fillId="0" borderId="89" xfId="2" applyFont="1" applyBorder="1" applyAlignment="1">
      <alignment horizontal="center" vertical="center" wrapText="1"/>
    </xf>
    <xf numFmtId="0" fontId="12" fillId="0" borderId="80" xfId="2" applyFont="1" applyBorder="1" applyAlignment="1">
      <alignment horizontal="center" vertical="center" wrapText="1"/>
    </xf>
    <xf numFmtId="0" fontId="12" fillId="0" borderId="90" xfId="2" applyFont="1" applyBorder="1" applyAlignment="1">
      <alignment horizontal="center" vertical="center" wrapText="1"/>
    </xf>
    <xf numFmtId="0" fontId="12" fillId="0" borderId="91" xfId="2" applyFont="1" applyBorder="1" applyAlignment="1">
      <alignment horizontal="center" vertical="center" wrapText="1"/>
    </xf>
    <xf numFmtId="3" fontId="12" fillId="0" borderId="91" xfId="2" applyNumberFormat="1" applyFont="1" applyBorder="1" applyAlignment="1">
      <alignment horizontal="center" vertical="center" wrapText="1"/>
    </xf>
    <xf numFmtId="0" fontId="12" fillId="0" borderId="92" xfId="2" applyFont="1" applyBorder="1" applyAlignment="1">
      <alignment horizontal="center" vertical="center" wrapText="1"/>
    </xf>
    <xf numFmtId="0" fontId="12" fillId="0" borderId="93" xfId="2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94" xfId="2" applyFont="1" applyBorder="1" applyAlignment="1">
      <alignment horizontal="center" vertical="center" wrapText="1"/>
    </xf>
    <xf numFmtId="0" fontId="12" fillId="0" borderId="95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4" fillId="0" borderId="96" xfId="2" applyFont="1" applyBorder="1" applyAlignment="1">
      <alignment horizontal="center" vertical="center" wrapText="1"/>
    </xf>
    <xf numFmtId="0" fontId="14" fillId="0" borderId="97" xfId="2" applyFont="1" applyBorder="1" applyAlignment="1">
      <alignment horizontal="center" vertical="center" wrapText="1"/>
    </xf>
    <xf numFmtId="0" fontId="14" fillId="0" borderId="98" xfId="2" applyFont="1" applyBorder="1" applyAlignment="1">
      <alignment horizontal="center" vertical="center" wrapText="1"/>
    </xf>
    <xf numFmtId="0" fontId="14" fillId="0" borderId="99" xfId="2" applyFont="1" applyBorder="1" applyAlignment="1">
      <alignment horizontal="center" vertical="center" wrapText="1"/>
    </xf>
    <xf numFmtId="0" fontId="14" fillId="0" borderId="100" xfId="2" applyFont="1" applyBorder="1" applyAlignment="1">
      <alignment horizontal="center" vertical="center" wrapText="1"/>
    </xf>
    <xf numFmtId="0" fontId="14" fillId="0" borderId="98" xfId="2" applyFont="1" applyFill="1" applyBorder="1" applyAlignment="1">
      <alignment horizontal="center" vertical="center" wrapText="1"/>
    </xf>
    <xf numFmtId="0" fontId="14" fillId="0" borderId="101" xfId="2" applyFont="1" applyBorder="1" applyAlignment="1">
      <alignment horizontal="center" vertical="center" wrapText="1"/>
    </xf>
    <xf numFmtId="0" fontId="14" fillId="0" borderId="100" xfId="2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02" xfId="2" applyFont="1" applyBorder="1" applyAlignment="1">
      <alignment horizontal="center" vertical="center" wrapText="1"/>
    </xf>
    <xf numFmtId="0" fontId="14" fillId="0" borderId="103" xfId="2" applyFont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0" fillId="0" borderId="0" xfId="0" applyAlignment="1"/>
    <xf numFmtId="0" fontId="4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40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55" fillId="0" borderId="0" xfId="0" applyFont="1" applyBorder="1" applyAlignment="1">
      <alignment horizontal="center" vertical="center" textRotation="255"/>
    </xf>
    <xf numFmtId="0" fontId="55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0" fontId="57" fillId="0" borderId="0" xfId="0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59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/>
    </xf>
    <xf numFmtId="165" fontId="59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59" fillId="0" borderId="0" xfId="0" applyNumberFormat="1" applyFont="1" applyBorder="1" applyAlignment="1">
      <alignment horizontal="center" vertical="center"/>
    </xf>
    <xf numFmtId="1" fontId="5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59" fillId="0" borderId="0" xfId="0" applyNumberFormat="1" applyFont="1" applyBorder="1" applyAlignment="1">
      <alignment horizontal="center" vertical="center" wrapText="1"/>
    </xf>
    <xf numFmtId="1" fontId="5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2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6" fillId="0" borderId="0" xfId="0" applyFont="1" applyBorder="1" applyAlignment="1">
      <alignment horizontal="center" vertical="center"/>
    </xf>
    <xf numFmtId="165" fontId="37" fillId="0" borderId="0" xfId="0" applyNumberFormat="1" applyFont="1" applyFill="1" applyBorder="1" applyAlignment="1">
      <alignment horizontal="center"/>
    </xf>
    <xf numFmtId="0" fontId="12" fillId="0" borderId="83" xfId="2" applyFont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12" fillId="0" borderId="84" xfId="2" applyFont="1" applyBorder="1" applyAlignment="1">
      <alignment horizontal="center" vertical="center" wrapText="1" indent="1"/>
    </xf>
    <xf numFmtId="0" fontId="28" fillId="0" borderId="0" xfId="0" applyFont="1" applyAlignment="1">
      <alignment horizontal="center" vertical="center" wrapText="1"/>
    </xf>
    <xf numFmtId="0" fontId="12" fillId="0" borderId="82" xfId="2" applyFont="1" applyBorder="1" applyAlignment="1">
      <alignment horizontal="center" vertical="center" wrapText="1"/>
    </xf>
    <xf numFmtId="0" fontId="12" fillId="0" borderId="83" xfId="2" applyFont="1" applyBorder="1" applyAlignment="1">
      <alignment horizontal="center" vertical="center" textRotation="90" wrapText="1"/>
    </xf>
    <xf numFmtId="0" fontId="7" fillId="0" borderId="104" xfId="2" applyFont="1" applyBorder="1" applyAlignment="1">
      <alignment horizontal="center"/>
    </xf>
    <xf numFmtId="0" fontId="12" fillId="0" borderId="85" xfId="2" applyFont="1" applyBorder="1" applyAlignment="1">
      <alignment horizontal="center" vertical="center" wrapText="1" indent="1"/>
    </xf>
    <xf numFmtId="0" fontId="12" fillId="0" borderId="86" xfId="2" applyFont="1" applyBorder="1" applyAlignment="1">
      <alignment horizontal="center" vertical="center" wrapText="1" indent="1"/>
    </xf>
    <xf numFmtId="0" fontId="12" fillId="0" borderId="87" xfId="2" applyFont="1" applyBorder="1" applyAlignment="1">
      <alignment horizontal="center" vertical="center" wrapText="1" indent="1"/>
    </xf>
    <xf numFmtId="0" fontId="12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6" fillId="0" borderId="80" xfId="2" applyFont="1" applyBorder="1" applyAlignment="1">
      <alignment horizontal="center" vertical="center" wrapText="1"/>
    </xf>
    <xf numFmtId="49" fontId="12" fillId="0" borderId="0" xfId="2" applyNumberFormat="1" applyFont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textRotation="90" wrapText="1"/>
    </xf>
    <xf numFmtId="0" fontId="14" fillId="0" borderId="30" xfId="0" applyFont="1" applyFill="1" applyBorder="1" applyAlignment="1">
      <alignment horizontal="center" vertical="center" textRotation="90" wrapText="1"/>
    </xf>
    <xf numFmtId="0" fontId="15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wrapText="1"/>
    </xf>
    <xf numFmtId="0" fontId="82" fillId="0" borderId="80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69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 applyAlignment="1"/>
    <xf numFmtId="0" fontId="4" fillId="0" borderId="47" xfId="0" applyFont="1" applyBorder="1" applyAlignment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33" xfId="0" applyFont="1" applyFill="1" applyBorder="1" applyAlignment="1"/>
    <xf numFmtId="0" fontId="8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 applyAlignment="1"/>
    <xf numFmtId="0" fontId="4" fillId="4" borderId="31" xfId="0" applyFont="1" applyFill="1" applyBorder="1" applyAlignment="1"/>
    <xf numFmtId="0" fontId="8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 applyAlignment="1"/>
    <xf numFmtId="0" fontId="4" fillId="4" borderId="47" xfId="0" applyFont="1" applyFill="1" applyBorder="1" applyAlignment="1"/>
    <xf numFmtId="0" fontId="8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/>
    </xf>
    <xf numFmtId="0" fontId="4" fillId="8" borderId="10" xfId="0" applyFont="1" applyFill="1" applyBorder="1" applyAlignment="1"/>
    <xf numFmtId="0" fontId="4" fillId="8" borderId="59" xfId="0" applyFont="1" applyFill="1" applyBorder="1" applyAlignment="1"/>
    <xf numFmtId="0" fontId="4" fillId="3" borderId="6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8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0" xfId="0" applyFont="1" applyBorder="1" applyAlignment="1"/>
    <xf numFmtId="0" fontId="15" fillId="0" borderId="5" xfId="0" applyFont="1" applyBorder="1" applyAlignment="1"/>
    <xf numFmtId="0" fontId="15" fillId="0" borderId="0" xfId="0" applyFont="1" applyBorder="1" applyAlignment="1"/>
    <xf numFmtId="0" fontId="15" fillId="0" borderId="29" xfId="0" applyFont="1" applyBorder="1" applyAlignment="1"/>
    <xf numFmtId="0" fontId="15" fillId="0" borderId="10" xfId="0" applyFont="1" applyBorder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5" xfId="0" applyFont="1" applyBorder="1" applyAlignment="1"/>
    <xf numFmtId="0" fontId="15" fillId="0" borderId="21" xfId="0" applyFont="1" applyBorder="1" applyAlignment="1"/>
    <xf numFmtId="0" fontId="15" fillId="0" borderId="6" xfId="0" applyFont="1" applyBorder="1" applyAlignment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/>
    <xf numFmtId="0" fontId="15" fillId="0" borderId="6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2" xfId="0" applyFont="1" applyBorder="1" applyAlignment="1"/>
    <xf numFmtId="0" fontId="15" fillId="0" borderId="6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2" xfId="0" applyFont="1" applyBorder="1" applyAlignment="1"/>
    <xf numFmtId="0" fontId="15" fillId="0" borderId="39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15" fillId="0" borderId="46" xfId="0" applyFont="1" applyBorder="1" applyAlignment="1"/>
    <xf numFmtId="0" fontId="15" fillId="0" borderId="3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77" fillId="12" borderId="4" xfId="0" applyFont="1" applyFill="1" applyBorder="1" applyAlignment="1">
      <alignment horizontal="left" vertical="center" textRotation="90" wrapText="1"/>
    </xf>
    <xf numFmtId="0" fontId="77" fillId="12" borderId="6" xfId="0" applyFont="1" applyFill="1" applyBorder="1" applyAlignment="1">
      <alignment horizontal="left" vertical="center" textRotation="90" wrapText="1"/>
    </xf>
    <xf numFmtId="0" fontId="77" fillId="12" borderId="25" xfId="0" applyFont="1" applyFill="1" applyBorder="1" applyAlignment="1">
      <alignment horizontal="left" vertical="center" textRotation="90" wrapText="1"/>
    </xf>
    <xf numFmtId="0" fontId="77" fillId="12" borderId="1" xfId="0" applyFont="1" applyFill="1" applyBorder="1" applyAlignment="1">
      <alignment horizontal="center" vertical="center"/>
    </xf>
    <xf numFmtId="0" fontId="77" fillId="12" borderId="16" xfId="0" applyFont="1" applyFill="1" applyBorder="1" applyAlignment="1">
      <alignment horizontal="center" vertical="center"/>
    </xf>
    <xf numFmtId="0" fontId="77" fillId="12" borderId="1" xfId="0" applyFont="1" applyFill="1" applyBorder="1" applyAlignment="1"/>
    <xf numFmtId="0" fontId="78" fillId="12" borderId="1" xfId="0" applyFont="1" applyFill="1" applyBorder="1" applyAlignment="1"/>
    <xf numFmtId="0" fontId="77" fillId="12" borderId="71" xfId="0" applyFont="1" applyFill="1" applyBorder="1" applyAlignment="1">
      <alignment horizontal="left" vertical="center" wrapText="1"/>
    </xf>
    <xf numFmtId="0" fontId="77" fillId="12" borderId="72" xfId="0" applyFont="1" applyFill="1" applyBorder="1" applyAlignment="1">
      <alignment horizontal="left" vertical="center" wrapText="1"/>
    </xf>
    <xf numFmtId="0" fontId="77" fillId="12" borderId="13" xfId="0" applyFont="1" applyFill="1" applyBorder="1" applyAlignment="1">
      <alignment horizontal="center" vertical="center" textRotation="90"/>
    </xf>
    <xf numFmtId="0" fontId="77" fillId="12" borderId="1" xfId="0" applyFont="1" applyFill="1" applyBorder="1" applyAlignment="1">
      <alignment horizontal="center" vertical="center" textRotation="90"/>
    </xf>
    <xf numFmtId="0" fontId="77" fillId="12" borderId="13" xfId="0" applyFont="1" applyFill="1" applyBorder="1" applyAlignment="1"/>
    <xf numFmtId="0" fontId="80" fillId="12" borderId="13" xfId="0" applyFont="1" applyFill="1" applyBorder="1" applyAlignment="1"/>
    <xf numFmtId="0" fontId="77" fillId="12" borderId="38" xfId="0" applyFont="1" applyFill="1" applyBorder="1" applyAlignment="1">
      <alignment horizontal="left" vertical="center"/>
    </xf>
    <xf numFmtId="0" fontId="77" fillId="12" borderId="8" xfId="0" applyFont="1" applyFill="1" applyBorder="1" applyAlignment="1">
      <alignment horizontal="left" vertical="center"/>
    </xf>
    <xf numFmtId="0" fontId="77" fillId="12" borderId="24" xfId="0" applyFont="1" applyFill="1" applyBorder="1" applyAlignment="1">
      <alignment horizontal="center" vertical="center"/>
    </xf>
    <xf numFmtId="0" fontId="80" fillId="12" borderId="24" xfId="0" applyFont="1" applyFill="1" applyBorder="1" applyAlignment="1">
      <alignment vertical="center"/>
    </xf>
    <xf numFmtId="0" fontId="77" fillId="12" borderId="1" xfId="0" applyFont="1" applyFill="1" applyBorder="1" applyAlignment="1">
      <alignment horizontal="left" vertical="top"/>
    </xf>
    <xf numFmtId="0" fontId="77" fillId="12" borderId="12" xfId="0" applyFont="1" applyFill="1" applyBorder="1" applyAlignment="1">
      <alignment horizontal="left" vertical="top" wrapText="1"/>
    </xf>
    <xf numFmtId="0" fontId="77" fillId="12" borderId="78" xfId="0" applyFont="1" applyFill="1" applyBorder="1" applyAlignment="1">
      <alignment horizontal="left" vertical="top" wrapText="1"/>
    </xf>
    <xf numFmtId="0" fontId="77" fillId="12" borderId="19" xfId="0" applyFont="1" applyFill="1" applyBorder="1" applyAlignment="1">
      <alignment horizontal="left" vertical="top" wrapText="1"/>
    </xf>
    <xf numFmtId="0" fontId="77" fillId="12" borderId="20" xfId="0" applyFont="1" applyFill="1" applyBorder="1" applyAlignment="1">
      <alignment horizontal="left" vertical="top" wrapText="1"/>
    </xf>
    <xf numFmtId="0" fontId="77" fillId="12" borderId="14" xfId="0" applyFont="1" applyFill="1" applyBorder="1" applyAlignment="1">
      <alignment horizontal="left" vertical="top" wrapText="1"/>
    </xf>
    <xf numFmtId="0" fontId="77" fillId="12" borderId="22" xfId="0" applyFont="1" applyFill="1" applyBorder="1" applyAlignment="1">
      <alignment horizontal="left" vertical="top" wrapText="1"/>
    </xf>
    <xf numFmtId="0" fontId="77" fillId="12" borderId="33" xfId="0" applyFont="1" applyFill="1" applyBorder="1" applyAlignment="1">
      <alignment horizontal="center" vertical="center"/>
    </xf>
    <xf numFmtId="0" fontId="77" fillId="12" borderId="18" xfId="0" applyFont="1" applyFill="1" applyBorder="1" applyAlignment="1">
      <alignment horizontal="center" vertical="center" wrapText="1"/>
    </xf>
    <xf numFmtId="0" fontId="77" fillId="12" borderId="71" xfId="0" applyFont="1" applyFill="1" applyBorder="1" applyAlignment="1">
      <alignment horizontal="center" vertical="center" wrapText="1"/>
    </xf>
    <xf numFmtId="0" fontId="77" fillId="12" borderId="51" xfId="0" applyFont="1" applyFill="1" applyBorder="1" applyAlignment="1">
      <alignment horizontal="center" vertical="center" wrapText="1"/>
    </xf>
    <xf numFmtId="0" fontId="77" fillId="12" borderId="27" xfId="0" applyFont="1" applyFill="1" applyBorder="1" applyAlignment="1">
      <alignment horizontal="center" vertical="center" wrapText="1"/>
    </xf>
    <xf numFmtId="0" fontId="77" fillId="12" borderId="72" xfId="0" applyFont="1" applyFill="1" applyBorder="1" applyAlignment="1">
      <alignment horizontal="center" vertical="center" wrapText="1"/>
    </xf>
    <xf numFmtId="0" fontId="77" fillId="12" borderId="42" xfId="0" applyFont="1" applyFill="1" applyBorder="1" applyAlignment="1">
      <alignment horizontal="center" vertical="center"/>
    </xf>
    <xf numFmtId="0" fontId="77" fillId="12" borderId="2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1" xfId="0" applyFont="1" applyFill="1" applyBorder="1" applyAlignment="1">
      <alignment horizontal="center" vertical="center"/>
    </xf>
    <xf numFmtId="0" fontId="77" fillId="12" borderId="35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 textRotation="90"/>
    </xf>
    <xf numFmtId="0" fontId="77" fillId="12" borderId="32" xfId="0" applyFont="1" applyFill="1" applyBorder="1" applyAlignment="1">
      <alignment horizontal="center" vertical="center" textRotation="90"/>
    </xf>
    <xf numFmtId="1" fontId="77" fillId="12" borderId="24" xfId="0" applyNumberFormat="1" applyFont="1" applyFill="1" applyBorder="1" applyAlignment="1">
      <alignment horizontal="center" vertical="center" textRotation="90"/>
    </xf>
    <xf numFmtId="1" fontId="77" fillId="12" borderId="1" xfId="0" applyNumberFormat="1" applyFont="1" applyFill="1" applyBorder="1" applyAlignment="1">
      <alignment horizontal="center" vertical="center" textRotation="90"/>
    </xf>
    <xf numFmtId="0" fontId="77" fillId="12" borderId="31" xfId="0" applyFont="1" applyFill="1" applyBorder="1" applyAlignment="1">
      <alignment horizontal="center" vertical="center" textRotation="90" wrapText="1"/>
    </xf>
    <xf numFmtId="0" fontId="77" fillId="12" borderId="33" xfId="0" applyFont="1" applyFill="1" applyBorder="1" applyAlignment="1">
      <alignment horizontal="center" vertical="center" textRotation="90" wrapText="1"/>
    </xf>
    <xf numFmtId="0" fontId="77" fillId="12" borderId="24" xfId="0" applyFont="1" applyFill="1" applyBorder="1" applyAlignment="1">
      <alignment horizontal="center" vertical="center" textRotation="90" wrapText="1"/>
    </xf>
    <xf numFmtId="0" fontId="77" fillId="12" borderId="1" xfId="0" applyFont="1" applyFill="1" applyBorder="1" applyAlignment="1">
      <alignment horizontal="center" vertical="center" textRotation="90" wrapText="1"/>
    </xf>
    <xf numFmtId="0" fontId="77" fillId="12" borderId="42" xfId="0" applyFont="1" applyFill="1" applyBorder="1" applyAlignment="1">
      <alignment horizontal="center" vertical="center" textRotation="90" wrapText="1"/>
    </xf>
    <xf numFmtId="0" fontId="77" fillId="12" borderId="1" xfId="0" applyFont="1" applyFill="1" applyBorder="1" applyAlignment="1">
      <alignment horizontal="center" vertical="center" wrapText="1"/>
    </xf>
    <xf numFmtId="0" fontId="77" fillId="12" borderId="2" xfId="0" applyFont="1" applyFill="1" applyBorder="1" applyAlignment="1">
      <alignment horizontal="center" vertical="center" textRotation="90"/>
    </xf>
    <xf numFmtId="0" fontId="77" fillId="12" borderId="0" xfId="0" applyFont="1" applyFill="1" applyBorder="1" applyAlignment="1">
      <alignment horizontal="center"/>
    </xf>
    <xf numFmtId="0" fontId="77" fillId="12" borderId="0" xfId="0" applyFont="1" applyFill="1" applyBorder="1" applyAlignment="1"/>
    <xf numFmtId="0" fontId="77" fillId="12" borderId="1" xfId="0" applyFont="1" applyFill="1" applyBorder="1" applyAlignment="1">
      <alignment vertical="center" wrapText="1"/>
    </xf>
    <xf numFmtId="0" fontId="77" fillId="12" borderId="2" xfId="0" applyFont="1" applyFill="1" applyBorder="1" applyAlignment="1">
      <alignment horizontal="center" vertical="center" textRotation="90" wrapText="1"/>
    </xf>
    <xf numFmtId="0" fontId="77" fillId="12" borderId="53" xfId="0" applyFont="1" applyFill="1" applyBorder="1" applyAlignment="1">
      <alignment horizontal="center" vertical="center"/>
    </xf>
    <xf numFmtId="0" fontId="77" fillId="12" borderId="68" xfId="0" applyFont="1" applyFill="1" applyBorder="1" applyAlignment="1">
      <alignment horizontal="center" vertical="center"/>
    </xf>
    <xf numFmtId="0" fontId="77" fillId="12" borderId="32" xfId="0" applyFont="1" applyFill="1" applyBorder="1" applyAlignment="1">
      <alignment horizontal="center" vertical="center"/>
    </xf>
    <xf numFmtId="0" fontId="78" fillId="12" borderId="1" xfId="0" applyFont="1" applyFill="1" applyBorder="1"/>
    <xf numFmtId="0" fontId="78" fillId="12" borderId="2" xfId="0" applyFont="1" applyFill="1" applyBorder="1"/>
    <xf numFmtId="0" fontId="77" fillId="12" borderId="2" xfId="0" applyFont="1" applyFill="1" applyBorder="1" applyAlignment="1">
      <alignment horizontal="center" vertical="center" wrapText="1"/>
    </xf>
    <xf numFmtId="0" fontId="77" fillId="12" borderId="54" xfId="0" applyFont="1" applyFill="1" applyBorder="1" applyAlignment="1">
      <alignment horizontal="center" vertical="center" textRotation="90" wrapText="1"/>
    </xf>
    <xf numFmtId="0" fontId="77" fillId="12" borderId="30" xfId="0" applyFont="1" applyFill="1" applyBorder="1" applyAlignment="1">
      <alignment horizontal="center" vertical="center" textRotation="90" wrapText="1"/>
    </xf>
    <xf numFmtId="0" fontId="77" fillId="12" borderId="36" xfId="0" applyFont="1" applyFill="1" applyBorder="1" applyAlignment="1">
      <alignment horizontal="center" vertical="center" textRotation="90" wrapText="1"/>
    </xf>
    <xf numFmtId="0" fontId="77" fillId="12" borderId="1" xfId="0" applyFont="1" applyFill="1" applyBorder="1" applyAlignment="1">
      <alignment horizontal="center" wrapText="1"/>
    </xf>
    <xf numFmtId="0" fontId="77" fillId="12" borderId="42" xfId="0" applyFont="1" applyFill="1" applyBorder="1" applyAlignment="1">
      <alignment horizontal="center" vertical="center" wrapText="1"/>
    </xf>
    <xf numFmtId="0" fontId="78" fillId="12" borderId="24" xfId="0" applyFont="1" applyFill="1" applyBorder="1" applyAlignment="1">
      <alignment horizontal="center" vertical="center"/>
    </xf>
    <xf numFmtId="0" fontId="78" fillId="12" borderId="35" xfId="0" applyFont="1" applyFill="1" applyBorder="1" applyAlignment="1">
      <alignment horizontal="center" vertical="center"/>
    </xf>
    <xf numFmtId="0" fontId="78" fillId="12" borderId="38" xfId="0" applyFont="1" applyFill="1" applyBorder="1" applyAlignment="1">
      <alignment horizontal="center" vertical="center"/>
    </xf>
    <xf numFmtId="0" fontId="78" fillId="12" borderId="8" xfId="0" applyFont="1" applyFill="1" applyBorder="1" applyAlignment="1">
      <alignment horizontal="center" vertical="center"/>
    </xf>
    <xf numFmtId="0" fontId="78" fillId="12" borderId="39" xfId="0" applyFont="1" applyFill="1" applyBorder="1" applyAlignment="1">
      <alignment horizontal="center" vertical="center"/>
    </xf>
    <xf numFmtId="0" fontId="78" fillId="12" borderId="31" xfId="0" applyFont="1" applyFill="1" applyBorder="1" applyAlignment="1">
      <alignment horizontal="center" vertical="center"/>
    </xf>
    <xf numFmtId="0" fontId="78" fillId="12" borderId="34" xfId="0" applyFont="1" applyFill="1" applyBorder="1" applyAlignment="1">
      <alignment horizontal="center" vertical="center"/>
    </xf>
    <xf numFmtId="0" fontId="77" fillId="12" borderId="48" xfId="0" applyFont="1" applyFill="1" applyBorder="1" applyAlignment="1">
      <alignment horizontal="center" vertical="center"/>
    </xf>
    <xf numFmtId="0" fontId="78" fillId="12" borderId="46" xfId="0" applyFont="1" applyFill="1" applyBorder="1" applyAlignment="1">
      <alignment horizontal="center" vertical="center"/>
    </xf>
    <xf numFmtId="0" fontId="77" fillId="12" borderId="42" xfId="0" applyFont="1" applyFill="1" applyBorder="1" applyAlignment="1">
      <alignment horizontal="center" vertical="center" textRotation="90"/>
    </xf>
    <xf numFmtId="0" fontId="77" fillId="12" borderId="8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center"/>
    </xf>
    <xf numFmtId="0" fontId="30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титульники УП 2018" xfId="1"/>
  </cellStyles>
  <dxfs count="0"/>
  <tableStyles count="0" defaultTableStyle="TableStyleMedium9" defaultPivotStyle="PivotStyleLight16"/>
  <colors>
    <mruColors>
      <color rgb="FFFFCCFF"/>
      <color rgb="FF00FFFF"/>
      <color rgb="FFFFFFCC"/>
      <color rgb="FF66FF33"/>
      <color rgb="FFCC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66</xdr:col>
      <xdr:colOff>50800</xdr:colOff>
      <xdr:row>45</xdr:row>
      <xdr:rowOff>92771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655300" cy="75349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104775</xdr:rowOff>
    </xdr:from>
    <xdr:to>
      <xdr:col>10</xdr:col>
      <xdr:colOff>314324</xdr:colOff>
      <xdr:row>12</xdr:row>
      <xdr:rowOff>95250</xdr:rowOff>
    </xdr:to>
    <xdr:sp macro="" textlink="">
      <xdr:nvSpPr>
        <xdr:cNvPr id="2" name="TextBox 1"/>
        <xdr:cNvSpPr txBox="1"/>
      </xdr:nvSpPr>
      <xdr:spPr>
        <a:xfrm>
          <a:off x="304799" y="104775"/>
          <a:ext cx="7477125" cy="444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Перечень специальных помещений 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Кабинеты: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Социально-экономическихдисциплин;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Иностранного языка(лингафонный);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Математическихдисциплин;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Естественнонаучныхдисциплин;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Информатики;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Безопасности жизнедеятельности;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Метрологии истандартизации.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Кабинет для самостоятельнойработы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Лаборатории: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Вычислительной техники, архитектуры персонального компьютера ипериферийных устройств;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Программного обеспечения и сопровождения компьютерныхсистем;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Программирования и базданных;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Спортивный комплекс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Спортзал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Открытый стадион широкого профиля с элементами полосы препятствий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Залы: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Библиотека, читальный зал с выходом винтернет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Актовый зал</a:t>
          </a:r>
        </a:p>
        <a:p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9525</xdr:colOff>
      <xdr:row>160</xdr:row>
      <xdr:rowOff>95249</xdr:rowOff>
    </xdr:to>
    <xdr:sp macro="" textlink="">
      <xdr:nvSpPr>
        <xdr:cNvPr id="2" name="TextBox 1"/>
        <xdr:cNvSpPr txBox="1"/>
      </xdr:nvSpPr>
      <xdr:spPr>
        <a:xfrm>
          <a:off x="66675" y="0"/>
          <a:ext cx="11439525" cy="29136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 Пояснительная записка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 учебному плану по программе подготовки специалистов среднего звена (ППССЗ) 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09.02.07 Информационные системы и программирование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закона Российской Федерации от 29 декабря 2012 г. N 273-ФЗ «Об образовании в Российской Федерации»;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профессионального образования по специальности 09.02.07 Информационные системы и программирование, утвержденного приказом Министерства образования и науки Российской Федерации от  09.12.2016  г  № 1547 , зарегистрированного в Минюсте РФ 26.12.2016  г N 44936;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Профессионального стандарта "Программист", утвержденного приказомом Министерства труда и социальной защиты Российской Федерации от 18 ноября 2013 г. N 679н (зарегистрирован Министерством юстиции Российской Федерации 18 декабря 2013 г., регистрационный N 30635);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Профессионального стандарта "Специалист по тестированию в области информационных технологий", утвержденного приказом Министерства труда и социальной защиты Российской Федерации от 11 апреля 2014 г. N 225н (зарегистрирован Министерством юстиции Российской Федерации 9 июня 2014 г., регистрационный N 32623);</a:t>
          </a: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 учетом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примерной основной образовательной программы по специальности 09.02.07 Информационные системы и программирование, угвержденной протоколом Федерального учебно-методического объединения по УГПС 09.00.00 от 15 июля 2021№ 3, зарегистрированной в государственном реестре примерных основных образовательных программ приказом ФГБОУ ДПО ИРПО № П-24 от 02.02.2022 г;</a:t>
          </a:r>
          <a:endParaRPr lang="ru-RU" sz="11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РФ от 24 августа 2022 г. N 762 "Об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с изменениями и дополнениями от 20 декабря 2022 г;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Российской Федерации от 08.11.2021 N 800 "Об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N 66211);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науки и высшего образования РФ и Министерства просвещения РФ от 5 августа 2020 г. N 885/390 "О практической подготовке обучающихся";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Методических рекомендаций по реализации федеральных государственных образовательных стандартов среднего профессионального образования по 50 наиболее востребованным и перспективным профессиям и специальностям (письмо департамента государственной политики в сфере подготовки рабочих кадров и ДПО Минобрнауки России от 01.03.2017 г. исх. № 06-174, от 20.02.2017 г. исх.№ 06-156);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-Устава техникума;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локальных актов техникума;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P-98;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 г);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- Примерной рабочей программы общеобразовательной дисциплины  «Основы безопасности и защиты Родины» для профессиональных образовательных организаций (одобрено на заседании Педагогического совета ФГБОУ ДПО ИРПО протоколом №17 от «18» июня 2024 года);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-Инструктивно-методического письма Департамента государственной политики в сфере среднего профессионального образования и профессионального обучения Министерства  просвещения Российской Федерации №  05-772 от 20.07.2020 г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01.03.2023 г № 05-592).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Учебный план ППССЗ по специальности 09.02.07 Информационные системы и программирование вводится в действие с 01 сентября 2024 года    и предусматривает обучение лиц на базе основного общего образования. Нормативный срок обучения – 3 года 10 месяцев. Объем образовательной нагрузки специальности 09.02.07 Информационные системы и программирование на базе основного общего образования с одновременным получением среднего общего образования: 5940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5.2.2. В общем гуманитарном и социально-экономическом, математическом и общем естественнонаучном, общепрофессиональном и профессиональном циклах (далее - учебные циклы) образовательной программы выделяется объем работы обучающихся во взаимодействии с преподавателем по видам учебных занятий (урок, практическое занятие, лабораторное занятие, консультация, лекция, семинар), практики (в профессиональном цикле) и самостоятельной работы обучающихся.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 проведение учебных занятий и практик при освоении учебных циклов образовательной программы выделено 93,4 % от объема учебных циклов образовательной программы.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Объем учебных занятий в период теоретического обучения, учебной и производственной практики составляет – 36 часов в неделю и включает все виды учебной работы, в том числе самостоятельную работу.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5.2.3. Продолжительность академического часа 45 минут, предусмотрено группирование учебных занятий парами.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5.2.4. В процессе освоения ППССЗ обучающимся предоставляются каникулы. Продолжительность каникул составляет не менее десяти недель в учебном году, в том числе не менее двух недель в зимний период.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5.2.5. Общий объем каникулярного времени  в учебном году составляет 11 недель, в том числе не менее 2 недель в зимний период.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5.2.6. Обязательная часть общего гуманитарного и социально-экономического цикла образовательной программы предусматривает изучение следующих обязательных дисциплин: «Основы философии», «История», «Психология общения», «Иностранный язык в профессиональной деятельности», «Физическая культура».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5.2.7. Общий объем дисциплины «Физическая культура» составляет 216 академических часов. Освоение общепрофессионального цикла образовательной программы предусматривает изучение дисциплины «Безопасность жизнедеятельности» в объеме 68 академических часов, из них на освоение основ военной службы (для юношей) – 48 часов (70,6 процентов от общего объема времени, отведенного на указанную дисциплину).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5.2.8.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5.2.10. Профессиональный цикл образовательной программы включает профессиональные модули, которые формируются в соответствии с основными видами деятельности. В профессиональный цикл образовательной программы входят следующие виды практик: учебная практика и производственная практика.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Часть профессионального цикла образовательной программы, выделяемого на проведение практик, определяется образовательной организацией в объеме не менее 25 процентов от профессионального цикла образовательной программы.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Общий объем учебной и производственной практики составляет 29 недель (1044 часа), 40,4 % от профессионального цикла образовательной программы (2586 часов).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5.2.11. При реализации ППССЗ предусмотрено деление групп на подгруппы при проведении лабораторных работ и практических занятий по учебным дисциплинам информатика, иностранный язык, иностранный язык в профессиональной деятельности, по междисциплинарным курсам в рамках профессиональных модулей и учебной практике.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5.2.12. При реализации ОП.04 Основы алгоритмизации и программирования, МДК.01.04 Системное программирование предусматривается выполнение курсовой работы. Задание для курсовой работы выдается не позднее, чем за месяц до окончания семестра, в котором запланирована курсовая работа.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5.3.1. Общеобразовательный цикл ООП СПО по специальности сформирован в соответствии с федеральным государственным образовательным стандартом среднего общего образования, примерной основной образовательной программой среднего общего образования, а также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5.3.2. Изучение общеобразовательных учебных дисциплин осуществляется на 1 курсе, в 1 и 2 семестрах.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5.3.3. Федеральный государственный образовательный стандарт среднего (полного) общего образования реализуется в пределах </a:t>
          </a:r>
          <a:r>
            <a:rPr lang="ru-RU" sz="110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программы подготовки специалистов</a:t>
          </a:r>
          <a:r>
            <a:rPr lang="ru-RU" sz="1100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 среднего звена</a:t>
          </a:r>
          <a:r>
            <a:rPr lang="ru-RU" sz="110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 учетом техннологического профиля получаемой специальности 09.02.07 Информационные системы и программирование.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5.3.4. В процессе изучения общеобразовательных дисциплин предусмотрено выполнение обучающимися индивидуального проекта. Индивидуальный проект – особая форма организации образовательной деятельности обучающихся (учебное исследование или учебный проект).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деятельности. Формой контроля по выполнению индивидуального проекта является промежуточная аттестация в форме дифференцированного зачета.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5.3.5. По дисциплинам общеобразовательного цикла самостоятельная работа не предусмотрена.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ППССЗ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5.4.1. При формировании учебного плана был распределен весь объем времени, отведенного на реализацию ППССЗ, включая обязательную и вариативную части.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Согласно ФГОС СПО образовательная организация имеет право использовать объем времени, отведенный на вариативную часть циклов ППССЗ (не менее 30%) для расширения основного(ых) вида(ов) деятельности, к которым должен быть готов выпускник, освоивший образовательную программу, согласно выбранной квалификации углубления подготовки обучающегося, а также получения дополнительных компетенций, необходимых для обеспечения конкурентоспособности выпускника в соответствии с запросами регионального рынка труда,  с учетом примерной основной образовательной программы.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5.4.2. Конкретное соотношение объемов обязательной части и вариативной части образовательной программы образовательная организация определяет самостоятельно в соответствии с требованиями ФГОС СПО по специальности 09.02.07 Информационные системы и программирование, а также с учетом примерной основной образовательной программы.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На вариативную часть согласно ПООП предусмотрено 1296 часов. Объем времени, отведенный на вариативную часть, использован на: увеличение объема времени дисциплин и модулей обязательной части -1260 часов (общий гуманитарный и социально-экономический учебный цикл- 114 часов, математический и общий естественнонаучный учебный цикл-36 часов, общепрофессиональный цикл – 252 часа, профессиональный цикл –  858 часов), введена новая дисциплина ОП.13 Основы предпринимательства и финансовой грамотности -36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Формы проведения промежуточной аттестации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5.5.1. Промежуточная аттестация представляет собой форму контроля, в процессе которой оценивается уровень освоения обучающимися знаний и умений, сформированности общих и профессиональных компетенций и проходит в виде дифференцированных зачётов и экзаменов, экзаменов квалификационных.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5.5.2. Дифференцированные зачеты проводятся за счет часов, отведенных на освоение соответствующей дисциплины или междисциплинарного курса, экзамены и консультации – за счет времени, выделенного на промежуточную аттестацию.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 (п. 32 Порядка организации и осуществления образовательной деятельности по образовательным программам среднего профессионального образования).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5.5.4. Аттестация по ППССЗ проводится рассредоточено,  по окончании изучения учебных дисциплин, МДК и освоения учебной и производственной практик. Проведение экзаменов по учебным дисциплинам и квалификационных экзаменов по профессиональным модулям планируется в дни, освобожденные от других форм учебной нагрузки.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 и экзаменов. Экзамен проводится по русскому языку,  математике, информатике, физике и истории, по русскому языку и математике – в письменной форме, по информатике, физике и истории  – в устной.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  и экзамен.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по профессиональным модулям проводится экзамен по модулю.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 Формы проведения государственной итоговой аттестации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5.6.1. Освоение ППССЗ по специальности 09.02.07 Информационные системы и программирование завершается государственной итоговой аттестацией.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5.6.2. Государственная итоговая аттестация проводится в форме демонстрационного экзамена.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5.6.3. Объем времени, предусмотренный на государственную итоговую аттестацию, составляет 6 недель (216 часов).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5.6.4 Государственная итоговая аттестация завершается присвоением квалификации специалиста среднего звена «Специалист по тестированию в области информационных технологий», «Программист».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pPr algn="l"/>
          <a:endParaRPr lang="ru-RU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2"/>
  <sheetViews>
    <sheetView view="pageBreakPreview" zoomScale="60" workbookViewId="0">
      <selection activeCell="BS36" sqref="BS36"/>
    </sheetView>
  </sheetViews>
  <sheetFormatPr defaultRowHeight="12.75" x14ac:dyDescent="0.2"/>
  <cols>
    <col min="1" max="1" width="1" customWidth="1"/>
    <col min="2" max="7" width="2.140625" customWidth="1"/>
    <col min="8" max="8" width="2" customWidth="1"/>
    <col min="9" max="9" width="2.140625" customWidth="1"/>
    <col min="10" max="10" width="2" customWidth="1"/>
    <col min="11" max="11" width="2.28515625" customWidth="1"/>
    <col min="12" max="15" width="2.140625" customWidth="1"/>
    <col min="16" max="16" width="0" hidden="1" customWidth="1"/>
    <col min="17" max="27" width="2.140625" customWidth="1"/>
    <col min="28" max="28" width="2" customWidth="1"/>
    <col min="29" max="29" width="2.28515625" customWidth="1"/>
    <col min="30" max="33" width="2.140625" customWidth="1"/>
    <col min="34" max="34" width="2.5703125" customWidth="1"/>
    <col min="35" max="50" width="2.140625" customWidth="1"/>
    <col min="51" max="51" width="2.85546875" customWidth="1"/>
    <col min="52" max="56" width="2.140625" customWidth="1"/>
    <col min="57" max="57" width="3.42578125" customWidth="1"/>
    <col min="58" max="58" width="4.140625" customWidth="1"/>
    <col min="59" max="59" width="2.85546875" customWidth="1"/>
    <col min="60" max="60" width="2.7109375" customWidth="1"/>
    <col min="61" max="61" width="2.7109375" hidden="1" customWidth="1"/>
    <col min="62" max="63" width="2.85546875" customWidth="1"/>
    <col min="64" max="64" width="3" customWidth="1"/>
    <col min="65" max="65" width="10.5703125" customWidth="1"/>
  </cols>
  <sheetData>
    <row r="1" spans="1:65" ht="13.5" x14ac:dyDescent="0.25">
      <c r="A1" s="451"/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825"/>
      <c r="T1" s="825"/>
      <c r="U1" s="825"/>
      <c r="V1" s="825"/>
      <c r="W1" s="825"/>
      <c r="X1" s="825"/>
      <c r="Y1" s="825"/>
      <c r="Z1" s="825"/>
      <c r="AA1" s="825"/>
      <c r="AB1" s="825"/>
      <c r="AC1" s="825"/>
      <c r="AD1" s="825"/>
      <c r="AE1" s="825"/>
      <c r="AF1" s="825"/>
      <c r="AG1" s="825"/>
      <c r="AH1" s="825"/>
      <c r="AI1" s="825"/>
      <c r="AJ1" s="825"/>
      <c r="AK1" s="825"/>
      <c r="AL1" s="825"/>
      <c r="AM1" s="825"/>
      <c r="AN1" s="825"/>
      <c r="AO1" s="825"/>
      <c r="AP1" s="825"/>
      <c r="AQ1" s="825"/>
      <c r="AR1" s="825"/>
      <c r="AS1" s="825"/>
      <c r="AT1" s="825"/>
      <c r="AU1" s="825"/>
      <c r="AV1" s="825"/>
      <c r="AW1" s="825"/>
      <c r="AX1" s="454"/>
      <c r="AY1" s="454"/>
      <c r="AZ1" s="454"/>
      <c r="BA1" s="454"/>
      <c r="BB1" s="454"/>
      <c r="BC1" s="454"/>
      <c r="BD1" s="454"/>
      <c r="BE1" s="455"/>
      <c r="BF1" s="455"/>
      <c r="BG1" s="455"/>
      <c r="BH1" s="455"/>
      <c r="BI1" s="455"/>
      <c r="BK1" s="455"/>
      <c r="BL1" s="455"/>
      <c r="BM1" s="451"/>
    </row>
    <row r="2" spans="1:65" x14ac:dyDescent="0.2">
      <c r="A2" s="451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825"/>
      <c r="AU2" s="825"/>
      <c r="AV2" s="825"/>
      <c r="AW2" s="825"/>
      <c r="AX2" s="825"/>
      <c r="AY2" s="825"/>
      <c r="AZ2" s="825"/>
      <c r="BA2" s="454"/>
      <c r="BB2" s="457"/>
      <c r="BC2" s="457"/>
      <c r="BD2" s="457"/>
      <c r="BE2" s="457"/>
      <c r="BF2" s="457"/>
      <c r="BG2" s="457"/>
      <c r="BH2" s="457"/>
      <c r="BI2" s="457"/>
      <c r="BJ2" s="457"/>
      <c r="BK2" s="457"/>
      <c r="BL2" s="457"/>
    </row>
    <row r="3" spans="1:65" x14ac:dyDescent="0.2">
      <c r="A3" s="451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6"/>
      <c r="P3" s="456"/>
      <c r="Q3" s="456"/>
      <c r="R3" s="45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826"/>
      <c r="AU3" s="826"/>
      <c r="AV3" s="826"/>
      <c r="AW3" s="454"/>
      <c r="AX3" s="454"/>
      <c r="AY3" s="454"/>
      <c r="AZ3" s="454"/>
      <c r="BA3" s="454"/>
      <c r="BB3" s="457"/>
      <c r="BC3" s="457"/>
      <c r="BD3" s="457"/>
      <c r="BE3" s="457"/>
      <c r="BF3" s="457"/>
      <c r="BG3" s="457"/>
      <c r="BH3" s="457"/>
      <c r="BI3" s="457"/>
      <c r="BJ3" s="457"/>
      <c r="BK3" s="457"/>
      <c r="BL3" s="457"/>
    </row>
    <row r="4" spans="1:65" x14ac:dyDescent="0.2">
      <c r="A4" s="451"/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6"/>
      <c r="P4" s="456"/>
      <c r="Q4" s="456"/>
      <c r="R4" s="456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8"/>
      <c r="AU4" s="458"/>
      <c r="AV4" s="458"/>
      <c r="AW4" s="454"/>
      <c r="AX4" s="454"/>
      <c r="AY4" s="454"/>
      <c r="AZ4" s="454"/>
      <c r="BA4" s="454"/>
      <c r="BB4" s="457"/>
      <c r="BC4" s="457"/>
      <c r="BD4" s="457"/>
      <c r="BE4" s="457"/>
      <c r="BF4" s="457"/>
      <c r="BG4" s="457"/>
      <c r="BH4" s="457"/>
      <c r="BI4" s="457"/>
      <c r="BJ4" s="457"/>
      <c r="BK4" s="457"/>
      <c r="BL4" s="457"/>
    </row>
    <row r="5" spans="1:65" x14ac:dyDescent="0.2">
      <c r="A5" s="451"/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6"/>
      <c r="P5" s="456"/>
      <c r="Q5" s="456"/>
      <c r="R5" s="456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458"/>
      <c r="AM5" s="458"/>
      <c r="AN5" s="458"/>
      <c r="AO5" s="458"/>
      <c r="AP5" s="458"/>
      <c r="AQ5" s="458"/>
      <c r="AR5" s="458"/>
      <c r="AS5" s="458"/>
      <c r="AT5" s="458"/>
      <c r="AU5" s="458"/>
      <c r="AV5" s="458"/>
      <c r="AW5" s="454"/>
      <c r="AX5" s="454"/>
      <c r="AY5" s="454"/>
      <c r="AZ5" s="454"/>
      <c r="BA5" s="454"/>
      <c r="BB5" s="457"/>
      <c r="BC5" s="457"/>
      <c r="BD5" s="457"/>
      <c r="BE5" s="457"/>
      <c r="BF5" s="457"/>
      <c r="BG5" s="457"/>
      <c r="BH5" s="457"/>
      <c r="BI5" s="457"/>
      <c r="BJ5" s="457"/>
      <c r="BK5" s="457"/>
      <c r="BL5" s="457"/>
    </row>
    <row r="6" spans="1:65" x14ac:dyDescent="0.2">
      <c r="A6" s="451"/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6"/>
      <c r="P6" s="456"/>
      <c r="Q6" s="456"/>
      <c r="R6" s="456"/>
      <c r="S6" s="458"/>
      <c r="T6" s="458"/>
      <c r="U6" s="458"/>
      <c r="V6" s="458"/>
      <c r="W6" s="458"/>
      <c r="X6" s="458"/>
      <c r="Y6" s="458"/>
      <c r="Z6" s="458"/>
      <c r="AA6" s="458"/>
      <c r="AB6" s="458"/>
      <c r="AC6" s="458"/>
      <c r="AD6" s="458"/>
      <c r="AE6" s="458"/>
      <c r="AF6" s="458"/>
      <c r="AG6" s="458"/>
      <c r="AH6" s="458"/>
      <c r="AI6" s="458"/>
      <c r="AJ6" s="458"/>
      <c r="AK6" s="458"/>
      <c r="AL6" s="458"/>
      <c r="AM6" s="458"/>
      <c r="AN6" s="458"/>
      <c r="AO6" s="458"/>
      <c r="AP6" s="458"/>
      <c r="AQ6" s="458"/>
      <c r="AR6" s="458"/>
      <c r="AS6" s="458"/>
      <c r="AT6" s="458"/>
      <c r="AU6" s="458"/>
      <c r="AV6" s="458"/>
      <c r="AW6" s="454"/>
      <c r="AX6" s="454"/>
      <c r="AY6" s="454"/>
      <c r="AZ6" s="454"/>
      <c r="BA6" s="454"/>
      <c r="BB6" s="457"/>
      <c r="BC6" s="457"/>
      <c r="BD6" s="457"/>
      <c r="BE6" s="457"/>
      <c r="BF6" s="457"/>
      <c r="BG6" s="457"/>
      <c r="BH6" s="457"/>
      <c r="BI6" s="457"/>
      <c r="BJ6" s="457"/>
      <c r="BK6" s="457"/>
      <c r="BL6" s="457"/>
    </row>
    <row r="7" spans="1:65" x14ac:dyDescent="0.2">
      <c r="A7" s="451"/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6"/>
      <c r="P7" s="456"/>
      <c r="Q7" s="456"/>
      <c r="R7" s="456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8"/>
      <c r="AL7" s="458"/>
      <c r="AM7" s="458"/>
      <c r="AN7" s="458"/>
      <c r="AO7" s="458"/>
      <c r="AP7" s="458"/>
      <c r="AQ7" s="458"/>
      <c r="AR7" s="458"/>
      <c r="AS7" s="458"/>
      <c r="AT7" s="458"/>
      <c r="AU7" s="458"/>
      <c r="AV7" s="458"/>
      <c r="AW7" s="454"/>
      <c r="AX7" s="454"/>
      <c r="AY7" s="454"/>
      <c r="AZ7" s="454"/>
      <c r="BA7" s="454"/>
      <c r="BB7" s="457"/>
      <c r="BC7" s="457"/>
      <c r="BD7" s="457"/>
      <c r="BE7" s="457"/>
      <c r="BF7" s="457"/>
      <c r="BG7" s="457"/>
      <c r="BH7" s="457"/>
      <c r="BI7" s="457"/>
      <c r="BJ7" s="457"/>
      <c r="BK7" s="457"/>
      <c r="BL7" s="457"/>
    </row>
    <row r="8" spans="1:65" ht="14.1" customHeight="1" x14ac:dyDescent="0.2">
      <c r="A8" s="451"/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4"/>
      <c r="P8" s="544"/>
      <c r="Q8" s="545"/>
      <c r="R8" s="545"/>
      <c r="S8" s="546"/>
      <c r="T8" s="454"/>
      <c r="U8" s="454"/>
      <c r="V8" s="454"/>
      <c r="W8" s="460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  <c r="AO8" s="453"/>
      <c r="AP8" s="453"/>
      <c r="AQ8" s="454"/>
      <c r="AR8" s="454"/>
      <c r="AS8" s="454"/>
      <c r="AT8" s="454"/>
      <c r="AU8" s="454"/>
      <c r="AV8" s="454"/>
      <c r="AW8" s="454"/>
      <c r="AX8" s="454"/>
      <c r="AY8" s="453"/>
      <c r="AZ8" s="453"/>
      <c r="BA8" s="453"/>
      <c r="BB8" s="453"/>
      <c r="BC8" s="453"/>
      <c r="BD8" s="453"/>
      <c r="BE8" s="461"/>
      <c r="BF8" s="461"/>
      <c r="BG8" s="461"/>
      <c r="BH8" s="461"/>
      <c r="BI8" s="461"/>
      <c r="BJ8" s="462"/>
      <c r="BK8" s="461"/>
      <c r="BL8" s="461"/>
      <c r="BM8" s="449"/>
    </row>
    <row r="9" spans="1:65" ht="14.1" customHeight="1" x14ac:dyDescent="0.25">
      <c r="A9" s="451"/>
      <c r="B9" s="547"/>
      <c r="C9" s="546"/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5"/>
      <c r="P9" s="545"/>
      <c r="Q9" s="545"/>
      <c r="R9" s="545"/>
      <c r="S9" s="546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I9" s="454"/>
      <c r="AJ9" s="454"/>
      <c r="AK9" s="454"/>
      <c r="AL9" s="454"/>
      <c r="AM9" s="454"/>
      <c r="AN9" s="454"/>
      <c r="AO9" s="454"/>
      <c r="AP9" s="454"/>
      <c r="AQ9" s="454"/>
      <c r="AR9" s="454"/>
      <c r="AS9" s="454"/>
      <c r="AT9" s="454"/>
      <c r="AU9" s="454"/>
      <c r="AV9" s="454"/>
      <c r="AW9" s="454"/>
      <c r="AX9" s="454"/>
      <c r="AY9" s="453"/>
      <c r="AZ9" s="453"/>
      <c r="BA9" s="453"/>
      <c r="BB9" s="453"/>
      <c r="BC9" s="453"/>
      <c r="BD9" s="464"/>
      <c r="BE9" s="465"/>
      <c r="BF9" s="465"/>
      <c r="BG9" s="465"/>
      <c r="BH9" s="465"/>
      <c r="BI9" s="465"/>
      <c r="BJ9" s="466"/>
      <c r="BK9" s="467"/>
      <c r="BL9" s="464"/>
      <c r="BM9" s="467"/>
    </row>
    <row r="10" spans="1:65" ht="14.1" customHeight="1" x14ac:dyDescent="0.2">
      <c r="A10" s="451"/>
      <c r="B10" s="548"/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50"/>
      <c r="P10" s="550"/>
      <c r="Q10" s="545"/>
      <c r="R10" s="545"/>
      <c r="S10" s="546"/>
      <c r="T10" s="454"/>
      <c r="U10" s="454"/>
      <c r="V10" s="454"/>
      <c r="W10" s="453"/>
      <c r="X10" s="453"/>
      <c r="Y10" s="453"/>
      <c r="Z10" s="453"/>
      <c r="AA10" s="453"/>
      <c r="AB10" s="453"/>
      <c r="AC10" s="453"/>
      <c r="AD10" s="453"/>
      <c r="AE10" s="468"/>
      <c r="AF10" s="453"/>
      <c r="AG10" s="453"/>
      <c r="AI10" s="453"/>
      <c r="AJ10" s="453"/>
      <c r="AK10" s="453"/>
      <c r="AL10" s="453"/>
      <c r="AM10" s="453"/>
      <c r="AN10" s="453"/>
      <c r="AO10" s="453"/>
      <c r="AP10" s="454"/>
      <c r="AQ10" s="454"/>
      <c r="AR10" s="454"/>
      <c r="AS10" s="454"/>
      <c r="AT10" s="454"/>
      <c r="AU10" s="454"/>
      <c r="AV10" s="454"/>
      <c r="AW10" s="454"/>
      <c r="AX10" s="454"/>
      <c r="AY10" s="551"/>
      <c r="AZ10" s="551"/>
      <c r="BA10" s="551"/>
      <c r="BB10" s="551"/>
      <c r="BC10" s="551"/>
      <c r="BD10" s="551"/>
      <c r="BE10" s="551"/>
      <c r="BF10" s="551"/>
      <c r="BG10" s="551"/>
      <c r="BH10" s="551"/>
      <c r="BI10" s="551"/>
      <c r="BJ10" s="551"/>
      <c r="BK10" s="551"/>
      <c r="BL10" s="551"/>
      <c r="BM10" s="551"/>
    </row>
    <row r="11" spans="1:65" ht="13.5" customHeight="1" x14ac:dyDescent="0.2">
      <c r="A11" s="451"/>
      <c r="B11" s="546"/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5"/>
      <c r="P11" s="545"/>
      <c r="Q11" s="545"/>
      <c r="R11" s="545"/>
      <c r="S11" s="546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4"/>
      <c r="AE11" s="454"/>
      <c r="AF11" s="454"/>
      <c r="AG11" s="454"/>
      <c r="AH11" s="454"/>
      <c r="AI11" s="454"/>
      <c r="AJ11" s="454"/>
      <c r="AK11" s="454"/>
      <c r="AL11" s="454"/>
      <c r="AM11" s="454"/>
      <c r="AN11" s="454"/>
      <c r="AO11" s="454"/>
      <c r="AP11" s="454"/>
      <c r="AQ11" s="454"/>
      <c r="AR11" s="454"/>
      <c r="AS11" s="454"/>
      <c r="AT11" s="454"/>
      <c r="AU11" s="454"/>
      <c r="AV11" s="454"/>
      <c r="AW11" s="454"/>
      <c r="AX11" s="454"/>
      <c r="AY11" s="552"/>
      <c r="AZ11" s="552"/>
      <c r="BA11" s="552"/>
      <c r="BB11" s="552"/>
      <c r="BC11" s="552"/>
      <c r="BD11" s="552"/>
      <c r="BE11" s="554"/>
      <c r="BF11" s="554"/>
      <c r="BG11" s="554"/>
      <c r="BH11" s="554"/>
      <c r="BI11" s="554"/>
      <c r="BJ11" s="554"/>
    </row>
    <row r="12" spans="1:65" ht="13.5" customHeight="1" x14ac:dyDescent="0.2">
      <c r="A12" s="451"/>
      <c r="B12" s="546"/>
      <c r="C12" s="546"/>
      <c r="D12" s="546"/>
      <c r="E12" s="546"/>
      <c r="F12" s="546"/>
      <c r="G12" s="546"/>
      <c r="H12" s="546"/>
      <c r="I12" s="546"/>
      <c r="J12" s="546"/>
      <c r="K12" s="546"/>
      <c r="L12" s="546"/>
      <c r="M12" s="546"/>
      <c r="N12" s="546"/>
      <c r="O12" s="545"/>
      <c r="P12" s="545"/>
      <c r="Q12" s="545"/>
      <c r="R12" s="545"/>
      <c r="S12" s="546"/>
      <c r="T12" s="454"/>
      <c r="U12" s="454"/>
      <c r="V12" s="454"/>
      <c r="W12" s="454"/>
      <c r="X12" s="454"/>
      <c r="Y12" s="454"/>
      <c r="Z12" s="454"/>
      <c r="AA12" s="454"/>
      <c r="AB12" s="454"/>
      <c r="AC12" s="454"/>
      <c r="AD12" s="454"/>
      <c r="AE12" s="454"/>
      <c r="AF12" s="454"/>
      <c r="AG12" s="454"/>
      <c r="AH12" s="454"/>
      <c r="AI12" s="454"/>
      <c r="AJ12" s="454"/>
      <c r="AK12" s="454"/>
      <c r="AL12" s="454"/>
      <c r="AM12" s="454"/>
      <c r="AN12" s="454"/>
      <c r="AO12" s="454"/>
      <c r="AP12" s="454"/>
      <c r="AQ12" s="454"/>
      <c r="AR12" s="454"/>
      <c r="AS12" s="454"/>
      <c r="AT12" s="454"/>
      <c r="AU12" s="454"/>
      <c r="AV12" s="454"/>
      <c r="AW12" s="454"/>
      <c r="AX12" s="454"/>
      <c r="AY12" s="453"/>
      <c r="AZ12" s="453"/>
      <c r="BA12" s="453"/>
      <c r="BB12" s="453"/>
      <c r="BC12" s="453"/>
      <c r="BD12" s="453"/>
      <c r="BE12" s="469"/>
      <c r="BF12" s="469"/>
      <c r="BG12" s="469"/>
      <c r="BH12" s="466"/>
      <c r="BI12" s="466"/>
      <c r="BJ12" s="466"/>
      <c r="BK12" s="466"/>
      <c r="BL12" s="466"/>
      <c r="BM12" s="466"/>
    </row>
    <row r="13" spans="1:65" ht="13.5" customHeight="1" x14ac:dyDescent="0.2">
      <c r="A13" s="451"/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9"/>
      <c r="P13" s="459"/>
      <c r="Q13" s="459"/>
      <c r="R13" s="459"/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454"/>
      <c r="AO13" s="454"/>
      <c r="AP13" s="454"/>
      <c r="AQ13" s="454"/>
      <c r="AR13" s="454"/>
      <c r="AS13" s="454"/>
      <c r="AT13" s="454"/>
      <c r="AU13" s="454"/>
      <c r="AV13" s="454"/>
      <c r="AW13" s="454"/>
      <c r="AX13" s="454"/>
      <c r="AY13" s="454"/>
      <c r="AZ13" s="454"/>
      <c r="BA13" s="454"/>
      <c r="BB13" s="454"/>
      <c r="BC13" s="454"/>
      <c r="BD13" s="454"/>
      <c r="BE13" s="451"/>
      <c r="BF13" s="451"/>
      <c r="BG13" s="451"/>
      <c r="BH13" s="457"/>
      <c r="BI13" s="457"/>
      <c r="BJ13" s="457"/>
      <c r="BK13" s="457"/>
      <c r="BL13" s="457"/>
      <c r="BM13" s="457"/>
    </row>
    <row r="14" spans="1:65" ht="13.5" customHeight="1" x14ac:dyDescent="0.2">
      <c r="A14" s="451"/>
      <c r="B14" s="454"/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9"/>
      <c r="P14" s="459"/>
      <c r="Q14" s="459"/>
      <c r="R14" s="459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4"/>
      <c r="AM14" s="454"/>
      <c r="AN14" s="454"/>
      <c r="AO14" s="454"/>
      <c r="AP14" s="454"/>
      <c r="AQ14" s="454"/>
      <c r="AR14" s="454"/>
      <c r="AS14" s="454"/>
      <c r="AT14" s="454"/>
      <c r="AU14" s="454"/>
      <c r="AV14" s="454"/>
      <c r="AW14" s="454"/>
      <c r="AX14" s="454"/>
      <c r="AY14" s="454"/>
      <c r="AZ14" s="454"/>
      <c r="BA14" s="454"/>
      <c r="BB14" s="454"/>
      <c r="BC14" s="454"/>
      <c r="BD14" s="454"/>
      <c r="BE14" s="451"/>
      <c r="BF14" s="451"/>
      <c r="BG14" s="451"/>
      <c r="BH14" s="457"/>
      <c r="BI14" s="457"/>
      <c r="BJ14" s="457"/>
      <c r="BK14" s="457"/>
      <c r="BL14" s="457"/>
      <c r="BM14" s="457"/>
    </row>
    <row r="15" spans="1:65" ht="13.5" customHeight="1" x14ac:dyDescent="0.2">
      <c r="A15" s="451"/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9"/>
      <c r="P15" s="459"/>
      <c r="Q15" s="459"/>
      <c r="R15" s="459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54"/>
      <c r="AN15" s="454"/>
      <c r="AO15" s="454"/>
      <c r="AP15" s="454"/>
      <c r="AQ15" s="454"/>
      <c r="AR15" s="454"/>
      <c r="AS15" s="454"/>
      <c r="AT15" s="454"/>
      <c r="AU15" s="454"/>
      <c r="AV15" s="454"/>
      <c r="AW15" s="454"/>
      <c r="AX15" s="454"/>
      <c r="AY15" s="454"/>
      <c r="AZ15" s="454"/>
      <c r="BA15" s="454"/>
      <c r="BB15" s="454"/>
      <c r="BC15" s="454"/>
      <c r="BD15" s="454"/>
      <c r="BE15" s="451"/>
      <c r="BF15" s="451"/>
      <c r="BG15" s="451"/>
      <c r="BH15" s="457"/>
      <c r="BI15" s="457"/>
      <c r="BJ15" s="457"/>
      <c r="BK15" s="457"/>
      <c r="BL15" s="457"/>
      <c r="BM15" s="457"/>
    </row>
    <row r="16" spans="1:65" ht="14.1" customHeight="1" x14ac:dyDescent="0.3">
      <c r="A16" s="451"/>
      <c r="B16" s="451"/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4"/>
      <c r="AB16" s="454"/>
      <c r="AC16" s="827"/>
      <c r="AD16" s="827"/>
      <c r="AE16" s="827"/>
      <c r="AF16" s="827"/>
      <c r="AG16" s="827"/>
      <c r="AH16" s="827"/>
      <c r="AI16" s="827"/>
      <c r="AJ16" s="827"/>
      <c r="AK16" s="827"/>
      <c r="AL16" s="827"/>
      <c r="AM16" s="827"/>
      <c r="AN16" s="827"/>
      <c r="AO16" s="827"/>
      <c r="AP16" s="827"/>
      <c r="AQ16" s="827"/>
      <c r="AR16" s="827"/>
      <c r="AS16" s="470"/>
      <c r="AT16" s="454"/>
      <c r="AU16" s="454"/>
      <c r="AV16" s="454"/>
      <c r="AW16" s="454"/>
      <c r="AX16" s="454"/>
      <c r="AY16" s="454"/>
      <c r="AZ16" s="471"/>
      <c r="BA16" s="471"/>
      <c r="BB16" s="471"/>
      <c r="BC16" s="457"/>
      <c r="BD16" s="457"/>
      <c r="BE16" s="451"/>
      <c r="BF16" s="451"/>
      <c r="BG16" s="451"/>
      <c r="BH16" s="451"/>
      <c r="BI16" s="451"/>
      <c r="BJ16" s="451"/>
      <c r="BK16" s="451"/>
      <c r="BL16" s="451"/>
      <c r="BM16" s="451"/>
    </row>
    <row r="17" spans="1:65" ht="14.1" customHeight="1" x14ac:dyDescent="0.2">
      <c r="A17" s="451"/>
      <c r="B17" s="451"/>
      <c r="C17" s="451"/>
      <c r="D17" s="451"/>
      <c r="E17" s="451"/>
      <c r="F17" s="451"/>
      <c r="G17" s="451"/>
      <c r="H17" s="451"/>
      <c r="I17" s="451"/>
      <c r="J17" s="451"/>
      <c r="K17" s="451"/>
      <c r="L17" s="825"/>
      <c r="M17" s="825"/>
      <c r="N17" s="825"/>
      <c r="O17" s="825"/>
      <c r="P17" s="825"/>
      <c r="Q17" s="825"/>
      <c r="R17" s="825"/>
      <c r="S17" s="825"/>
      <c r="T17" s="825"/>
      <c r="U17" s="825"/>
      <c r="V17" s="825"/>
      <c r="W17" s="825"/>
      <c r="X17" s="825"/>
      <c r="Y17" s="825"/>
      <c r="Z17" s="825"/>
      <c r="AA17" s="825"/>
      <c r="AB17" s="825"/>
      <c r="AC17" s="825"/>
      <c r="AD17" s="825"/>
      <c r="AE17" s="825"/>
      <c r="AF17" s="825"/>
      <c r="AG17" s="825"/>
      <c r="AH17" s="825"/>
      <c r="AI17" s="825"/>
      <c r="AJ17" s="825"/>
      <c r="AK17" s="825"/>
      <c r="AL17" s="825"/>
      <c r="AM17" s="825"/>
      <c r="AN17" s="825"/>
      <c r="AO17" s="825"/>
      <c r="AP17" s="825"/>
      <c r="AQ17" s="825"/>
      <c r="AR17" s="825"/>
      <c r="AS17" s="825"/>
      <c r="AT17" s="825"/>
      <c r="AU17" s="825"/>
      <c r="AV17" s="825"/>
      <c r="AW17" s="825"/>
      <c r="AX17" s="825"/>
      <c r="AY17" s="825"/>
      <c r="AZ17" s="825"/>
      <c r="BA17" s="825"/>
      <c r="BB17" s="825"/>
      <c r="BC17" s="825"/>
      <c r="BD17" s="825"/>
      <c r="BE17" s="825"/>
      <c r="BF17" s="825"/>
      <c r="BG17" s="472"/>
      <c r="BH17" s="472"/>
      <c r="BI17" s="472"/>
      <c r="BJ17" s="473"/>
      <c r="BK17" s="473"/>
      <c r="BL17" s="474"/>
      <c r="BM17" s="474"/>
    </row>
    <row r="18" spans="1:65" ht="19.5" customHeight="1" x14ac:dyDescent="0.3">
      <c r="A18" s="451"/>
      <c r="B18" s="451"/>
      <c r="C18" s="451"/>
      <c r="D18" s="451"/>
      <c r="E18" s="451"/>
      <c r="F18" s="470"/>
      <c r="G18" s="470"/>
      <c r="H18" s="470"/>
      <c r="I18" s="451"/>
      <c r="J18" s="451"/>
      <c r="K18" s="451"/>
      <c r="L18" s="451"/>
      <c r="M18" s="451"/>
      <c r="N18" s="451"/>
      <c r="O18" s="451"/>
      <c r="P18" s="454"/>
      <c r="Q18" s="828"/>
      <c r="R18" s="829"/>
      <c r="S18" s="829"/>
      <c r="T18" s="829"/>
      <c r="U18" s="829"/>
      <c r="V18" s="829"/>
      <c r="W18" s="829"/>
      <c r="X18" s="829"/>
      <c r="Y18" s="829"/>
      <c r="Z18" s="829"/>
      <c r="AA18" s="829"/>
      <c r="AB18" s="829"/>
      <c r="AC18" s="829"/>
      <c r="AD18" s="829"/>
      <c r="AE18" s="829"/>
      <c r="AF18" s="829"/>
      <c r="AG18" s="829"/>
      <c r="AH18" s="829"/>
      <c r="AI18" s="829"/>
      <c r="AJ18" s="829"/>
      <c r="AK18" s="829"/>
      <c r="AL18" s="829"/>
      <c r="AM18" s="829"/>
      <c r="AN18" s="829"/>
      <c r="AO18" s="829"/>
      <c r="AP18" s="829"/>
      <c r="AQ18" s="829"/>
      <c r="AR18" s="829"/>
      <c r="AS18" s="829"/>
      <c r="AT18" s="829"/>
      <c r="AU18" s="829"/>
      <c r="AV18" s="829"/>
      <c r="AW18" s="829"/>
      <c r="AX18" s="829"/>
      <c r="AY18" s="829"/>
      <c r="AZ18" s="829"/>
      <c r="BA18" s="829"/>
      <c r="BB18" s="471"/>
      <c r="BC18" s="457"/>
      <c r="BD18" s="457"/>
      <c r="BE18" s="472"/>
      <c r="BF18" s="472"/>
      <c r="BG18" s="472"/>
      <c r="BH18" s="472"/>
      <c r="BI18" s="472"/>
      <c r="BJ18" s="472"/>
      <c r="BK18" s="472"/>
      <c r="BL18" s="473"/>
      <c r="BM18" s="474"/>
    </row>
    <row r="19" spans="1:65" ht="14.1" customHeight="1" x14ac:dyDescent="0.2">
      <c r="A19" s="451"/>
      <c r="B19" s="451"/>
      <c r="C19" s="451"/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54"/>
      <c r="AZ19" s="476"/>
      <c r="BA19" s="476"/>
      <c r="BB19" s="471"/>
      <c r="BC19" s="457"/>
      <c r="BD19" s="457"/>
      <c r="BE19" s="474"/>
      <c r="BF19" s="472"/>
      <c r="BG19" s="472"/>
      <c r="BH19" s="472"/>
      <c r="BI19" s="472"/>
      <c r="BJ19" s="472"/>
      <c r="BK19" s="472"/>
      <c r="BL19" s="473"/>
      <c r="BM19" s="474"/>
    </row>
    <row r="20" spans="1:65" ht="14.1" customHeight="1" x14ac:dyDescent="0.2">
      <c r="A20" s="451"/>
      <c r="B20" s="451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  <c r="AA20" s="454"/>
      <c r="AB20" s="454"/>
      <c r="AC20" s="454"/>
      <c r="AD20" s="454"/>
      <c r="AE20" s="454"/>
      <c r="AF20" s="454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U20" s="475"/>
      <c r="AV20" s="475"/>
      <c r="AW20" s="475"/>
      <c r="AX20" s="475"/>
      <c r="AY20" s="454"/>
      <c r="AZ20" s="476"/>
      <c r="BA20" s="476"/>
      <c r="BB20" s="471"/>
      <c r="BC20" s="457"/>
      <c r="BD20" s="457"/>
      <c r="BE20" s="474"/>
      <c r="BF20" s="472"/>
      <c r="BG20" s="472"/>
      <c r="BH20" s="472"/>
      <c r="BI20" s="472"/>
      <c r="BJ20" s="472"/>
      <c r="BK20" s="472"/>
      <c r="BL20" s="473"/>
      <c r="BM20" s="474"/>
    </row>
    <row r="21" spans="1:65" ht="14.1" customHeight="1" x14ac:dyDescent="0.2">
      <c r="A21" s="451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75"/>
      <c r="AH21" s="475"/>
      <c r="AI21" s="475"/>
      <c r="AJ21" s="475"/>
      <c r="AK21" s="830"/>
      <c r="AL21" s="831"/>
      <c r="AM21" s="831"/>
      <c r="AN21" s="831"/>
      <c r="AO21" s="831"/>
      <c r="AP21" s="831"/>
      <c r="AQ21" s="831"/>
      <c r="AR21" s="831"/>
      <c r="AS21" s="831"/>
      <c r="AT21" s="475"/>
      <c r="AU21" s="832"/>
      <c r="AV21" s="833"/>
      <c r="AW21" s="833"/>
      <c r="AX21" s="833"/>
      <c r="AY21" s="833"/>
      <c r="AZ21" s="476"/>
      <c r="BA21" s="476"/>
      <c r="BB21" s="471"/>
      <c r="BC21" s="457"/>
      <c r="BD21" s="457"/>
      <c r="BE21" s="474"/>
      <c r="BF21" s="472"/>
      <c r="BG21" s="472"/>
      <c r="BH21" s="472"/>
      <c r="BI21" s="472"/>
      <c r="BJ21" s="472"/>
      <c r="BK21" s="472"/>
      <c r="BL21" s="473"/>
      <c r="BM21" s="474"/>
    </row>
    <row r="22" spans="1:65" ht="14.1" customHeight="1" x14ac:dyDescent="0.2">
      <c r="A22" s="451"/>
      <c r="B22" s="451"/>
      <c r="C22" s="451"/>
      <c r="D22" s="451"/>
      <c r="E22" s="451"/>
      <c r="F22" s="478"/>
      <c r="G22" s="478"/>
      <c r="H22" s="478"/>
      <c r="I22" s="479"/>
      <c r="J22" s="479"/>
      <c r="K22" s="451"/>
      <c r="L22" s="451"/>
      <c r="M22" s="451"/>
      <c r="N22" s="451"/>
      <c r="O22" s="451"/>
      <c r="P22" s="454"/>
      <c r="Q22" s="454"/>
      <c r="R22" s="454"/>
      <c r="S22" s="454"/>
      <c r="T22" s="454"/>
      <c r="U22" s="454"/>
      <c r="V22" s="454"/>
      <c r="W22" s="454"/>
      <c r="X22" s="454"/>
      <c r="Y22" s="458"/>
      <c r="Z22" s="458"/>
      <c r="AA22" s="458"/>
      <c r="AB22" s="458"/>
      <c r="AC22" s="458"/>
      <c r="AD22" s="454"/>
      <c r="AE22" s="454"/>
      <c r="AF22" s="454"/>
      <c r="AG22" s="480"/>
      <c r="AH22" s="480"/>
      <c r="AI22" s="480"/>
      <c r="AJ22" s="480"/>
      <c r="AK22" s="480"/>
      <c r="AL22" s="480"/>
      <c r="AM22" s="826"/>
      <c r="AN22" s="826"/>
      <c r="AO22" s="826"/>
      <c r="AP22" s="826"/>
      <c r="AQ22" s="826"/>
      <c r="AR22" s="826"/>
      <c r="AS22" s="826"/>
      <c r="AT22" s="475"/>
      <c r="AU22" s="834"/>
      <c r="AV22" s="834"/>
      <c r="AW22" s="834"/>
      <c r="AX22" s="834"/>
      <c r="AY22" s="834"/>
      <c r="AZ22" s="834"/>
      <c r="BA22" s="835"/>
      <c r="BB22" s="835"/>
      <c r="BC22" s="835"/>
      <c r="BD22" s="835"/>
      <c r="BE22" s="835"/>
      <c r="BF22" s="472"/>
      <c r="BG22" s="472"/>
      <c r="BH22" s="472"/>
      <c r="BI22" s="472"/>
      <c r="BJ22" s="472"/>
      <c r="BK22" s="472"/>
      <c r="BL22" s="473"/>
      <c r="BM22" s="474"/>
    </row>
    <row r="23" spans="1:65" ht="14.1" customHeight="1" x14ac:dyDescent="0.2">
      <c r="A23" s="451"/>
      <c r="B23" s="451"/>
      <c r="C23" s="451"/>
      <c r="D23" s="451"/>
      <c r="E23" s="451"/>
      <c r="F23" s="478"/>
      <c r="G23" s="478"/>
      <c r="H23" s="478"/>
      <c r="I23" s="479"/>
      <c r="J23" s="479"/>
      <c r="K23" s="451"/>
      <c r="L23" s="451"/>
      <c r="M23" s="451"/>
      <c r="N23" s="451"/>
      <c r="O23" s="451"/>
      <c r="P23" s="454"/>
      <c r="Q23" s="454"/>
      <c r="R23" s="454"/>
      <c r="S23" s="454"/>
      <c r="T23" s="454"/>
      <c r="U23" s="454"/>
      <c r="V23" s="454"/>
      <c r="W23" s="454"/>
      <c r="X23" s="454"/>
      <c r="Y23" s="458"/>
      <c r="Z23" s="458"/>
      <c r="AA23" s="458"/>
      <c r="AB23" s="458"/>
      <c r="AC23" s="458"/>
      <c r="AD23" s="454"/>
      <c r="AE23" s="454"/>
      <c r="AF23" s="454"/>
      <c r="AG23" s="480"/>
      <c r="AH23" s="480"/>
      <c r="AI23" s="480"/>
      <c r="AJ23" s="480"/>
      <c r="AK23" s="480"/>
      <c r="AL23" s="480"/>
      <c r="AM23" s="480"/>
      <c r="AN23" s="480"/>
      <c r="AO23" s="480"/>
      <c r="AP23" s="480"/>
      <c r="AQ23" s="480"/>
      <c r="AR23" s="480"/>
      <c r="AS23" s="482"/>
      <c r="AT23" s="475"/>
      <c r="AU23" s="481"/>
      <c r="AV23" s="480"/>
      <c r="AW23" s="480"/>
      <c r="AX23" s="480"/>
      <c r="AY23" s="454"/>
      <c r="AZ23" s="476"/>
      <c r="BA23" s="476"/>
      <c r="BB23" s="471"/>
      <c r="BC23" s="457"/>
      <c r="BD23" s="457"/>
      <c r="BE23" s="474"/>
      <c r="BF23" s="472"/>
      <c r="BG23" s="472"/>
      <c r="BH23" s="472"/>
      <c r="BI23" s="472"/>
      <c r="BJ23" s="472"/>
      <c r="BK23" s="472"/>
      <c r="BL23" s="473"/>
      <c r="BM23" s="474"/>
    </row>
    <row r="24" spans="1:65" ht="10.5" customHeight="1" x14ac:dyDescent="0.2">
      <c r="A24" s="451"/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77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58"/>
      <c r="AT24" s="480"/>
      <c r="AU24" s="480"/>
      <c r="AV24" s="475"/>
      <c r="AW24" s="475"/>
      <c r="AX24" s="475"/>
      <c r="AY24" s="454"/>
      <c r="AZ24" s="476"/>
      <c r="BA24" s="476"/>
      <c r="BB24" s="471"/>
      <c r="BC24" s="457"/>
      <c r="BD24" s="457"/>
      <c r="BE24" s="474"/>
      <c r="BF24" s="472"/>
      <c r="BG24" s="472"/>
      <c r="BH24" s="472"/>
      <c r="BI24" s="472"/>
      <c r="BJ24" s="472"/>
      <c r="BK24" s="472"/>
      <c r="BL24" s="473"/>
      <c r="BM24" s="474"/>
    </row>
    <row r="25" spans="1:65" ht="14.1" customHeight="1" x14ac:dyDescent="0.2">
      <c r="A25" s="451"/>
      <c r="B25" s="451"/>
      <c r="C25" s="451"/>
      <c r="D25" s="451"/>
      <c r="E25" s="451"/>
      <c r="F25" s="451"/>
      <c r="G25" s="451"/>
      <c r="H25" s="451"/>
      <c r="I25" s="451"/>
      <c r="J25" s="451"/>
      <c r="K25" s="451"/>
      <c r="L25" s="451"/>
      <c r="M25" s="451"/>
      <c r="N25" s="451"/>
      <c r="O25" s="451"/>
      <c r="P25" s="454"/>
      <c r="Q25" s="454"/>
      <c r="R25" s="454"/>
      <c r="S25" s="454"/>
      <c r="T25" s="454"/>
      <c r="U25" s="454"/>
      <c r="V25" s="454"/>
      <c r="W25" s="454"/>
      <c r="X25" s="454"/>
      <c r="Y25" s="463"/>
      <c r="Z25" s="483"/>
      <c r="AA25" s="483"/>
      <c r="AB25" s="483"/>
      <c r="AC25" s="483"/>
      <c r="AD25" s="483"/>
      <c r="AE25" s="484"/>
      <c r="AF25" s="484"/>
      <c r="AG25" s="484"/>
      <c r="AH25" s="484"/>
      <c r="AI25" s="484"/>
      <c r="AJ25" s="484"/>
      <c r="AK25" s="484"/>
      <c r="AL25" s="484"/>
      <c r="AM25" s="484"/>
      <c r="AN25" s="454"/>
      <c r="AO25" s="484"/>
      <c r="AP25" s="484"/>
      <c r="AQ25" s="484"/>
      <c r="AR25" s="484"/>
      <c r="AS25" s="485"/>
      <c r="AT25" s="484"/>
      <c r="AU25" s="486"/>
      <c r="AV25" s="484"/>
      <c r="AW25" s="484"/>
      <c r="AX25" s="487"/>
      <c r="AY25" s="454"/>
      <c r="AZ25" s="454"/>
      <c r="BA25" s="454"/>
      <c r="BB25" s="454"/>
      <c r="BC25" s="454"/>
      <c r="BD25" s="454"/>
      <c r="BE25" s="451"/>
      <c r="BF25" s="451"/>
      <c r="BG25" s="451"/>
      <c r="BH25" s="451"/>
      <c r="BI25" s="451"/>
      <c r="BJ25" s="451"/>
      <c r="BK25" s="451"/>
      <c r="BL25" s="451"/>
      <c r="BM25" s="451"/>
    </row>
    <row r="26" spans="1:65" ht="10.5" customHeight="1" x14ac:dyDescent="0.2">
      <c r="A26" s="451"/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4"/>
      <c r="Q26" s="454"/>
      <c r="R26" s="454"/>
      <c r="S26" s="454"/>
      <c r="T26" s="454"/>
      <c r="U26" s="454"/>
      <c r="V26" s="454"/>
      <c r="W26" s="454"/>
      <c r="X26" s="454"/>
      <c r="Y26" s="458"/>
      <c r="Z26" s="458"/>
      <c r="AA26" s="458"/>
      <c r="AB26" s="458"/>
      <c r="AC26" s="458"/>
      <c r="AD26" s="45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7"/>
      <c r="AY26" s="454"/>
      <c r="AZ26" s="454"/>
      <c r="BA26" s="454"/>
      <c r="BB26" s="454"/>
      <c r="BC26" s="454"/>
      <c r="BD26" s="454"/>
      <c r="BE26" s="451"/>
      <c r="BF26" s="451"/>
      <c r="BG26" s="451"/>
      <c r="BH26" s="451"/>
      <c r="BI26" s="451"/>
      <c r="BJ26" s="451"/>
      <c r="BK26" s="451"/>
      <c r="BL26" s="451"/>
      <c r="BM26" s="451"/>
    </row>
    <row r="27" spans="1:65" ht="14.1" customHeight="1" x14ac:dyDescent="0.2">
      <c r="A27" s="451"/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82"/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9"/>
      <c r="AP27" s="489"/>
      <c r="AQ27" s="489"/>
      <c r="AR27" s="489"/>
      <c r="AS27" s="490"/>
      <c r="AT27" s="489"/>
      <c r="AU27" s="491"/>
      <c r="AV27" s="489"/>
      <c r="AW27" s="489"/>
      <c r="AX27" s="489"/>
      <c r="AY27" s="454"/>
      <c r="AZ27" s="454"/>
      <c r="BA27" s="454"/>
      <c r="BB27" s="454"/>
      <c r="BC27" s="454"/>
      <c r="BD27" s="454"/>
      <c r="BE27" s="451"/>
      <c r="BF27" s="451"/>
      <c r="BG27" s="451"/>
      <c r="BH27" s="451"/>
      <c r="BI27" s="451"/>
      <c r="BJ27" s="451"/>
      <c r="BK27" s="451"/>
      <c r="BL27" s="451"/>
      <c r="BM27" s="451"/>
    </row>
    <row r="28" spans="1:65" ht="14.1" customHeight="1" x14ac:dyDescent="0.2">
      <c r="A28" s="451"/>
      <c r="B28" s="451"/>
      <c r="C28" s="451"/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4"/>
      <c r="Q28" s="454"/>
      <c r="R28" s="492"/>
      <c r="S28" s="492"/>
      <c r="T28" s="492"/>
      <c r="U28" s="492"/>
      <c r="V28" s="454"/>
      <c r="W28" s="454"/>
      <c r="X28" s="454"/>
      <c r="Y28" s="454"/>
      <c r="Z28" s="454"/>
      <c r="AA28" s="454"/>
      <c r="AB28" s="454"/>
      <c r="AC28" s="454"/>
      <c r="AD28" s="482"/>
      <c r="AE28" s="489"/>
      <c r="AF28" s="489"/>
      <c r="AG28" s="489"/>
      <c r="AH28" s="489"/>
      <c r="AI28" s="489"/>
      <c r="AJ28" s="489"/>
      <c r="AK28" s="489"/>
      <c r="AL28" s="489"/>
      <c r="AM28" s="489"/>
      <c r="AN28" s="489"/>
      <c r="AO28" s="489"/>
      <c r="AP28" s="489"/>
      <c r="AQ28" s="489"/>
      <c r="AR28" s="489"/>
      <c r="AS28" s="493"/>
      <c r="AT28" s="489"/>
      <c r="AU28" s="494"/>
      <c r="AV28" s="489"/>
      <c r="AW28" s="489"/>
      <c r="AX28" s="489"/>
      <c r="AY28" s="454"/>
      <c r="AZ28" s="454"/>
      <c r="BA28" s="454"/>
      <c r="BB28" s="454"/>
      <c r="BC28" s="454"/>
      <c r="BD28" s="454"/>
      <c r="BE28" s="451"/>
      <c r="BF28" s="451"/>
      <c r="BG28" s="451"/>
      <c r="BH28" s="451"/>
      <c r="BI28" s="451"/>
      <c r="BJ28" s="451"/>
      <c r="BK28" s="451"/>
      <c r="BL28" s="451"/>
      <c r="BM28" s="451"/>
    </row>
    <row r="29" spans="1:65" ht="10.5" customHeight="1" x14ac:dyDescent="0.2">
      <c r="A29" s="451"/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4"/>
      <c r="Q29" s="454"/>
      <c r="R29" s="492"/>
      <c r="S29" s="492"/>
      <c r="T29" s="492"/>
      <c r="U29" s="492"/>
      <c r="V29" s="454"/>
      <c r="W29" s="454"/>
      <c r="X29" s="454"/>
      <c r="Y29" s="454"/>
      <c r="Z29" s="454"/>
      <c r="AA29" s="454"/>
      <c r="AB29" s="454"/>
      <c r="AC29" s="454"/>
      <c r="AD29" s="482"/>
      <c r="AE29" s="489"/>
      <c r="AF29" s="489"/>
      <c r="AG29" s="489"/>
      <c r="AH29" s="489"/>
      <c r="AI29" s="489"/>
      <c r="AJ29" s="489"/>
      <c r="AK29" s="489"/>
      <c r="AL29" s="489"/>
      <c r="AM29" s="489"/>
      <c r="AN29" s="489"/>
      <c r="AO29" s="489"/>
      <c r="AP29" s="489"/>
      <c r="AQ29" s="489"/>
      <c r="AR29" s="489"/>
      <c r="AS29" s="493"/>
      <c r="AT29" s="489"/>
      <c r="AU29" s="491"/>
      <c r="AV29" s="489"/>
      <c r="AW29" s="489"/>
      <c r="AX29" s="489"/>
      <c r="AY29" s="454"/>
      <c r="AZ29" s="454"/>
      <c r="BA29" s="454"/>
      <c r="BB29" s="454"/>
      <c r="BC29" s="454"/>
      <c r="BD29" s="454"/>
      <c r="BE29" s="451"/>
      <c r="BF29" s="451"/>
      <c r="BG29" s="451"/>
      <c r="BH29" s="451"/>
      <c r="BI29" s="451"/>
      <c r="BJ29" s="451"/>
      <c r="BK29" s="451"/>
      <c r="BL29" s="451"/>
      <c r="BM29" s="451"/>
    </row>
    <row r="30" spans="1:65" ht="14.1" customHeight="1" x14ac:dyDescent="0.2">
      <c r="A30" s="451"/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  <c r="AA30" s="495"/>
      <c r="AB30" s="495"/>
      <c r="AC30" s="495"/>
      <c r="AD30" s="495"/>
      <c r="AE30" s="495"/>
      <c r="AF30" s="495"/>
      <c r="AG30" s="495"/>
      <c r="AH30" s="495"/>
      <c r="AI30" s="495"/>
      <c r="AJ30" s="495"/>
      <c r="AK30" s="495"/>
      <c r="AL30" s="495"/>
      <c r="AM30" s="495"/>
      <c r="AN30" s="495"/>
      <c r="AO30" s="495"/>
      <c r="AP30" s="495"/>
      <c r="AQ30" s="495"/>
      <c r="AR30" s="495"/>
      <c r="AS30" s="482"/>
      <c r="AT30" s="454"/>
      <c r="AU30" s="496"/>
      <c r="AV30" s="454"/>
      <c r="AW30" s="454"/>
      <c r="AX30" s="454"/>
      <c r="AY30" s="451"/>
      <c r="AZ30" s="451"/>
      <c r="BA30" s="451"/>
      <c r="BB30" s="451"/>
      <c r="BC30" s="451"/>
      <c r="BD30" s="451"/>
      <c r="BE30" s="451"/>
      <c r="BF30" s="451"/>
      <c r="BG30" s="451"/>
      <c r="BH30" s="451"/>
      <c r="BI30" s="451"/>
      <c r="BJ30" s="451"/>
      <c r="BK30" s="451"/>
      <c r="BL30" s="451"/>
      <c r="BM30" s="451"/>
    </row>
    <row r="31" spans="1:65" ht="10.5" customHeight="1" x14ac:dyDescent="0.2">
      <c r="A31" s="451"/>
      <c r="B31" s="454"/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454"/>
      <c r="Y31" s="454"/>
      <c r="Z31" s="454"/>
      <c r="AA31" s="495"/>
      <c r="AB31" s="495"/>
      <c r="AC31" s="495"/>
      <c r="AD31" s="495"/>
      <c r="AE31" s="495"/>
      <c r="AF31" s="495"/>
      <c r="AG31" s="495"/>
      <c r="AH31" s="495"/>
      <c r="AI31" s="495"/>
      <c r="AJ31" s="495"/>
      <c r="AK31" s="495"/>
      <c r="AL31" s="495"/>
      <c r="AM31" s="495"/>
      <c r="AN31" s="495"/>
      <c r="AO31" s="495"/>
      <c r="AP31" s="495"/>
      <c r="AQ31" s="495"/>
      <c r="AR31" s="495"/>
      <c r="AS31" s="482"/>
      <c r="AT31" s="454"/>
      <c r="AU31" s="496"/>
      <c r="AV31" s="454"/>
      <c r="AW31" s="454"/>
      <c r="AX31" s="454"/>
      <c r="AY31" s="451"/>
      <c r="AZ31" s="451"/>
      <c r="BA31" s="451"/>
      <c r="BB31" s="451"/>
      <c r="BC31" s="451"/>
      <c r="BD31" s="451"/>
      <c r="BE31" s="451"/>
      <c r="BF31" s="451"/>
      <c r="BG31" s="451"/>
      <c r="BH31" s="451"/>
      <c r="BI31" s="451"/>
      <c r="BJ31" s="451"/>
      <c r="BK31" s="451"/>
      <c r="BL31" s="451"/>
      <c r="BM31" s="451"/>
    </row>
    <row r="32" spans="1:65" ht="14.1" customHeight="1" x14ac:dyDescent="0.2">
      <c r="A32" s="451"/>
      <c r="B32" s="454"/>
      <c r="C32" s="454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  <c r="U32" s="454"/>
      <c r="V32" s="454"/>
      <c r="W32" s="454"/>
      <c r="X32" s="454"/>
      <c r="Y32" s="454"/>
      <c r="Z32" s="454"/>
      <c r="AA32" s="495"/>
      <c r="AB32" s="495"/>
      <c r="AC32" s="495"/>
      <c r="AD32" s="495"/>
      <c r="AE32" s="495"/>
      <c r="AF32" s="495"/>
      <c r="AG32" s="495"/>
      <c r="AH32" s="495"/>
      <c r="AI32" s="495"/>
      <c r="AJ32" s="495"/>
      <c r="AK32" s="495"/>
      <c r="AL32" s="495"/>
      <c r="AM32" s="495"/>
      <c r="AN32" s="495"/>
      <c r="AO32" s="495"/>
      <c r="AP32" s="495"/>
      <c r="AQ32" s="495"/>
      <c r="AR32" s="495"/>
      <c r="AS32" s="482"/>
      <c r="AT32" s="454"/>
      <c r="AU32" s="553"/>
      <c r="AV32" s="454"/>
      <c r="AW32" s="454"/>
      <c r="AX32" s="454"/>
      <c r="AY32" s="451"/>
      <c r="AZ32" s="451"/>
      <c r="BA32" s="451"/>
      <c r="BB32" s="451"/>
      <c r="BC32" s="451"/>
      <c r="BD32" s="451"/>
      <c r="BE32" s="451"/>
      <c r="BF32" s="451"/>
      <c r="BG32" s="451"/>
      <c r="BH32" s="451"/>
      <c r="BI32" s="451"/>
      <c r="BJ32" s="451"/>
      <c r="BK32" s="451"/>
      <c r="BL32" s="451"/>
      <c r="BM32" s="451"/>
    </row>
    <row r="33" spans="1:66" ht="14.1" customHeight="1" x14ac:dyDescent="0.2">
      <c r="A33" s="451"/>
      <c r="B33" s="454"/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54"/>
      <c r="Z33" s="454"/>
      <c r="AA33" s="495"/>
      <c r="AB33" s="495"/>
      <c r="AC33" s="495"/>
      <c r="AD33" s="495"/>
      <c r="AE33" s="495"/>
      <c r="AF33" s="495"/>
      <c r="AG33" s="495"/>
      <c r="AH33" s="495"/>
      <c r="AI33" s="495"/>
      <c r="AJ33" s="495"/>
      <c r="AK33" s="495"/>
      <c r="AL33" s="495"/>
      <c r="AM33" s="495"/>
      <c r="AN33" s="495"/>
      <c r="AO33" s="495"/>
      <c r="AP33" s="495"/>
      <c r="AQ33" s="495"/>
      <c r="AR33" s="495"/>
      <c r="AS33" s="482"/>
      <c r="AT33" s="454"/>
      <c r="AU33" s="496"/>
      <c r="AV33" s="454"/>
      <c r="AW33" s="454"/>
      <c r="AX33" s="454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  <c r="BM33" s="451"/>
    </row>
    <row r="34" spans="1:66" ht="14.1" customHeight="1" x14ac:dyDescent="0.2">
      <c r="A34" s="451"/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4"/>
      <c r="O34" s="454"/>
      <c r="P34" s="454"/>
      <c r="Q34" s="454"/>
      <c r="R34" s="454"/>
      <c r="S34" s="454"/>
      <c r="T34" s="454"/>
      <c r="U34" s="454"/>
      <c r="V34" s="454"/>
      <c r="W34" s="454"/>
      <c r="X34" s="454"/>
      <c r="Y34" s="454"/>
      <c r="Z34" s="454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82"/>
      <c r="AT34" s="454"/>
      <c r="AU34" s="496"/>
      <c r="AV34" s="454"/>
      <c r="AW34" s="454"/>
      <c r="AX34" s="454"/>
      <c r="AY34" s="451"/>
      <c r="AZ34" s="451"/>
      <c r="BA34" s="451"/>
      <c r="BB34" s="451"/>
      <c r="BC34" s="451"/>
      <c r="BD34" s="451"/>
      <c r="BE34" s="451"/>
      <c r="BF34" s="451"/>
      <c r="BG34" s="451"/>
      <c r="BH34" s="451"/>
      <c r="BI34" s="451"/>
      <c r="BJ34" s="451"/>
      <c r="BK34" s="451"/>
      <c r="BL34" s="451"/>
      <c r="BM34" s="451"/>
    </row>
    <row r="35" spans="1:66" ht="14.1" customHeight="1" x14ac:dyDescent="0.2">
      <c r="A35" s="451"/>
      <c r="B35" s="454"/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54"/>
      <c r="AL35" s="454"/>
      <c r="AM35" s="454"/>
      <c r="AN35" s="454"/>
      <c r="AO35" s="454"/>
      <c r="AP35" s="454"/>
      <c r="AQ35" s="454"/>
      <c r="AR35" s="454"/>
      <c r="AS35" s="454"/>
      <c r="AT35" s="454"/>
      <c r="AU35" s="454"/>
      <c r="AV35" s="454"/>
      <c r="AW35" s="454"/>
      <c r="AX35" s="454"/>
      <c r="AY35" s="454"/>
      <c r="AZ35" s="454"/>
      <c r="BA35" s="454"/>
      <c r="BB35" s="454"/>
      <c r="BC35" s="454"/>
      <c r="BD35" s="454"/>
      <c r="BE35" s="451"/>
      <c r="BF35" s="451"/>
      <c r="BG35" s="451"/>
      <c r="BH35" s="451"/>
      <c r="BI35" s="451"/>
      <c r="BJ35" s="451"/>
      <c r="BK35" s="451"/>
      <c r="BL35" s="451"/>
      <c r="BM35" s="451"/>
    </row>
    <row r="36" spans="1:66" ht="14.1" customHeight="1" x14ac:dyDescent="0.2">
      <c r="A36" s="451"/>
      <c r="B36" s="454"/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4"/>
      <c r="X36" s="454"/>
      <c r="Y36" s="497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4"/>
      <c r="AK36" s="492"/>
      <c r="AL36" s="492"/>
      <c r="AM36" s="454"/>
      <c r="AN36" s="454"/>
      <c r="AO36" s="454"/>
      <c r="AP36" s="454"/>
      <c r="AQ36" s="454"/>
      <c r="AR36" s="454"/>
      <c r="AS36" s="454"/>
      <c r="AT36" s="454"/>
      <c r="AU36" s="454"/>
      <c r="AV36" s="454"/>
      <c r="AW36" s="454"/>
      <c r="AX36" s="454"/>
      <c r="AY36" s="454"/>
      <c r="AZ36" s="454"/>
      <c r="BA36" s="454"/>
      <c r="BB36" s="454"/>
      <c r="BC36" s="454"/>
      <c r="BD36" s="836"/>
      <c r="BE36" s="837"/>
      <c r="BF36" s="837"/>
      <c r="BG36" s="837"/>
      <c r="BH36" s="837"/>
      <c r="BI36" s="837"/>
      <c r="BJ36" s="837"/>
      <c r="BK36" s="837"/>
      <c r="BL36" s="837"/>
      <c r="BM36" s="837"/>
    </row>
    <row r="37" spans="1:66" ht="14.1" customHeight="1" x14ac:dyDescent="0.2">
      <c r="A37" s="451"/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4"/>
      <c r="W37" s="454"/>
      <c r="X37" s="454"/>
      <c r="Y37" s="454"/>
      <c r="Z37" s="454"/>
      <c r="AA37" s="454"/>
      <c r="AB37" s="454"/>
      <c r="AC37" s="454"/>
      <c r="AD37" s="454"/>
      <c r="AE37" s="454"/>
      <c r="AF37" s="454"/>
      <c r="AG37" s="454"/>
      <c r="AH37" s="454"/>
      <c r="AI37" s="454"/>
      <c r="AJ37" s="454"/>
      <c r="AK37" s="454"/>
      <c r="AL37" s="454"/>
      <c r="AM37" s="454"/>
      <c r="AN37" s="454"/>
      <c r="AO37" s="454"/>
      <c r="AP37" s="454"/>
      <c r="AQ37" s="454"/>
      <c r="AR37" s="454"/>
      <c r="AS37" s="454"/>
      <c r="AT37" s="454"/>
      <c r="AU37" s="454"/>
      <c r="AV37" s="454"/>
      <c r="AW37" s="454"/>
      <c r="AX37" s="454"/>
      <c r="AY37" s="454"/>
      <c r="AZ37" s="454"/>
      <c r="BA37" s="454"/>
      <c r="BB37" s="454"/>
      <c r="BC37" s="454"/>
      <c r="BD37" s="837"/>
      <c r="BE37" s="837"/>
      <c r="BF37" s="837"/>
      <c r="BG37" s="837"/>
      <c r="BH37" s="837"/>
      <c r="BI37" s="837"/>
      <c r="BJ37" s="837"/>
      <c r="BK37" s="837"/>
      <c r="BL37" s="837"/>
      <c r="BM37" s="837"/>
    </row>
    <row r="38" spans="1:66" ht="12.75" customHeight="1" x14ac:dyDescent="0.2">
      <c r="A38" s="451"/>
      <c r="B38" s="838"/>
      <c r="C38" s="839"/>
      <c r="D38" s="839"/>
      <c r="E38" s="839"/>
      <c r="F38" s="839"/>
      <c r="G38" s="471"/>
      <c r="H38" s="839"/>
      <c r="I38" s="839"/>
      <c r="J38" s="839"/>
      <c r="K38" s="471"/>
      <c r="L38" s="839"/>
      <c r="M38" s="839"/>
      <c r="N38" s="839"/>
      <c r="O38" s="839"/>
      <c r="P38" s="839"/>
      <c r="Q38" s="839"/>
      <c r="R38" s="839"/>
      <c r="S38" s="839"/>
      <c r="T38" s="839"/>
      <c r="U38" s="471"/>
      <c r="V38" s="839"/>
      <c r="W38" s="839"/>
      <c r="X38" s="839"/>
      <c r="Y38" s="471"/>
      <c r="Z38" s="839"/>
      <c r="AA38" s="839"/>
      <c r="AB38" s="839"/>
      <c r="AC38" s="471"/>
      <c r="AD38" s="839"/>
      <c r="AE38" s="839"/>
      <c r="AF38" s="839"/>
      <c r="AG38" s="839"/>
      <c r="AH38" s="471"/>
      <c r="AI38" s="839"/>
      <c r="AJ38" s="839"/>
      <c r="AK38" s="839"/>
      <c r="AL38" s="471"/>
      <c r="AM38" s="839"/>
      <c r="AN38" s="839"/>
      <c r="AO38" s="839"/>
      <c r="AP38" s="839"/>
      <c r="AQ38" s="839"/>
      <c r="AR38" s="839"/>
      <c r="AS38" s="839"/>
      <c r="AT38" s="839"/>
      <c r="AU38" s="471"/>
      <c r="AV38" s="839"/>
      <c r="AW38" s="839"/>
      <c r="AX38" s="839"/>
      <c r="AY38" s="471"/>
      <c r="AZ38" s="839"/>
      <c r="BA38" s="839"/>
      <c r="BB38" s="839"/>
      <c r="BC38" s="839"/>
      <c r="BD38" s="498"/>
      <c r="BE38" s="838"/>
      <c r="BF38" s="841"/>
      <c r="BG38" s="841"/>
      <c r="BH38" s="844"/>
      <c r="BI38" s="844"/>
      <c r="BJ38" s="841"/>
      <c r="BK38" s="841"/>
      <c r="BL38" s="841"/>
      <c r="BM38" s="841"/>
      <c r="BN38" s="4"/>
    </row>
    <row r="39" spans="1:66" x14ac:dyDescent="0.2">
      <c r="A39" s="451"/>
      <c r="B39" s="838"/>
      <c r="C39" s="840"/>
      <c r="D39" s="840"/>
      <c r="E39" s="840"/>
      <c r="F39" s="840"/>
      <c r="G39" s="471"/>
      <c r="H39" s="840"/>
      <c r="I39" s="840"/>
      <c r="J39" s="840"/>
      <c r="K39" s="471"/>
      <c r="L39" s="840"/>
      <c r="M39" s="840"/>
      <c r="N39" s="840"/>
      <c r="O39" s="840"/>
      <c r="P39" s="840"/>
      <c r="Q39" s="840"/>
      <c r="R39" s="840"/>
      <c r="S39" s="840"/>
      <c r="T39" s="840"/>
      <c r="U39" s="471"/>
      <c r="V39" s="840"/>
      <c r="W39" s="840"/>
      <c r="X39" s="840"/>
      <c r="Y39" s="471"/>
      <c r="Z39" s="840"/>
      <c r="AA39" s="840"/>
      <c r="AB39" s="840"/>
      <c r="AC39" s="471"/>
      <c r="AD39" s="840"/>
      <c r="AE39" s="840"/>
      <c r="AF39" s="840"/>
      <c r="AG39" s="840"/>
      <c r="AH39" s="471"/>
      <c r="AI39" s="840"/>
      <c r="AJ39" s="840"/>
      <c r="AK39" s="840"/>
      <c r="AL39" s="471"/>
      <c r="AM39" s="840"/>
      <c r="AN39" s="840"/>
      <c r="AO39" s="840"/>
      <c r="AP39" s="840"/>
      <c r="AQ39" s="840"/>
      <c r="AR39" s="840"/>
      <c r="AS39" s="840"/>
      <c r="AT39" s="840"/>
      <c r="AU39" s="471"/>
      <c r="AV39" s="840"/>
      <c r="AW39" s="840"/>
      <c r="AX39" s="840"/>
      <c r="AY39" s="471"/>
      <c r="AZ39" s="840"/>
      <c r="BA39" s="840"/>
      <c r="BB39" s="840"/>
      <c r="BC39" s="840"/>
      <c r="BD39" s="471"/>
      <c r="BE39" s="838"/>
      <c r="BF39" s="842"/>
      <c r="BG39" s="843"/>
      <c r="BH39" s="844"/>
      <c r="BI39" s="844"/>
      <c r="BJ39" s="842"/>
      <c r="BK39" s="842"/>
      <c r="BL39" s="842"/>
      <c r="BM39" s="842"/>
      <c r="BN39" s="4"/>
    </row>
    <row r="40" spans="1:66" x14ac:dyDescent="0.2">
      <c r="A40" s="451"/>
      <c r="B40" s="838"/>
      <c r="C40" s="840"/>
      <c r="D40" s="840"/>
      <c r="E40" s="840"/>
      <c r="F40" s="840"/>
      <c r="G40" s="471"/>
      <c r="H40" s="840"/>
      <c r="I40" s="840"/>
      <c r="J40" s="840"/>
      <c r="K40" s="471"/>
      <c r="L40" s="840"/>
      <c r="M40" s="840"/>
      <c r="N40" s="840"/>
      <c r="O40" s="840"/>
      <c r="P40" s="840"/>
      <c r="Q40" s="840"/>
      <c r="R40" s="840"/>
      <c r="S40" s="840"/>
      <c r="T40" s="840"/>
      <c r="U40" s="471"/>
      <c r="V40" s="840"/>
      <c r="W40" s="840"/>
      <c r="X40" s="840"/>
      <c r="Y40" s="471"/>
      <c r="Z40" s="840"/>
      <c r="AA40" s="840"/>
      <c r="AB40" s="840"/>
      <c r="AC40" s="471"/>
      <c r="AD40" s="840"/>
      <c r="AE40" s="840"/>
      <c r="AF40" s="840"/>
      <c r="AG40" s="840"/>
      <c r="AH40" s="471"/>
      <c r="AI40" s="840"/>
      <c r="AJ40" s="840"/>
      <c r="AK40" s="840"/>
      <c r="AL40" s="471"/>
      <c r="AM40" s="840"/>
      <c r="AN40" s="840"/>
      <c r="AO40" s="840"/>
      <c r="AP40" s="840"/>
      <c r="AQ40" s="840"/>
      <c r="AR40" s="840"/>
      <c r="AS40" s="840"/>
      <c r="AT40" s="840"/>
      <c r="AU40" s="471"/>
      <c r="AV40" s="840"/>
      <c r="AW40" s="840"/>
      <c r="AX40" s="840"/>
      <c r="AY40" s="471"/>
      <c r="AZ40" s="840"/>
      <c r="BA40" s="840"/>
      <c r="BB40" s="840"/>
      <c r="BC40" s="840"/>
      <c r="BD40" s="471"/>
      <c r="BE40" s="838"/>
      <c r="BF40" s="842"/>
      <c r="BG40" s="843"/>
      <c r="BH40" s="844"/>
      <c r="BI40" s="844"/>
      <c r="BJ40" s="842"/>
      <c r="BK40" s="842"/>
      <c r="BL40" s="842"/>
      <c r="BM40" s="842"/>
      <c r="BN40" s="4"/>
    </row>
    <row r="41" spans="1:66" x14ac:dyDescent="0.2">
      <c r="A41" s="451"/>
      <c r="B41" s="838"/>
      <c r="C41" s="840"/>
      <c r="D41" s="840"/>
      <c r="E41" s="840"/>
      <c r="F41" s="840"/>
      <c r="G41" s="845"/>
      <c r="H41" s="840"/>
      <c r="I41" s="840"/>
      <c r="J41" s="840"/>
      <c r="K41" s="845"/>
      <c r="L41" s="840"/>
      <c r="M41" s="840"/>
      <c r="N41" s="840"/>
      <c r="O41" s="840"/>
      <c r="P41" s="840"/>
      <c r="Q41" s="840"/>
      <c r="R41" s="840"/>
      <c r="S41" s="840"/>
      <c r="T41" s="840"/>
      <c r="U41" s="845"/>
      <c r="V41" s="840"/>
      <c r="W41" s="840"/>
      <c r="X41" s="840"/>
      <c r="Y41" s="845"/>
      <c r="Z41" s="840"/>
      <c r="AA41" s="840"/>
      <c r="AB41" s="840"/>
      <c r="AC41" s="845"/>
      <c r="AD41" s="840"/>
      <c r="AE41" s="840"/>
      <c r="AF41" s="840"/>
      <c r="AG41" s="840"/>
      <c r="AH41" s="845"/>
      <c r="AI41" s="840"/>
      <c r="AJ41" s="840"/>
      <c r="AK41" s="840"/>
      <c r="AL41" s="845"/>
      <c r="AM41" s="840"/>
      <c r="AN41" s="840"/>
      <c r="AO41" s="840"/>
      <c r="AP41" s="840"/>
      <c r="AQ41" s="840"/>
      <c r="AR41" s="840"/>
      <c r="AS41" s="840"/>
      <c r="AT41" s="840"/>
      <c r="AU41" s="845"/>
      <c r="AV41" s="840"/>
      <c r="AW41" s="840"/>
      <c r="AX41" s="840"/>
      <c r="AY41" s="845"/>
      <c r="AZ41" s="840"/>
      <c r="BA41" s="840"/>
      <c r="BB41" s="840"/>
      <c r="BC41" s="840"/>
      <c r="BD41" s="471"/>
      <c r="BE41" s="838"/>
      <c r="BF41" s="842"/>
      <c r="BG41" s="843"/>
      <c r="BH41" s="844"/>
      <c r="BI41" s="844"/>
      <c r="BJ41" s="842"/>
      <c r="BK41" s="842"/>
      <c r="BL41" s="842"/>
      <c r="BM41" s="842"/>
      <c r="BN41" s="4"/>
    </row>
    <row r="42" spans="1:66" x14ac:dyDescent="0.2">
      <c r="A42" s="451"/>
      <c r="B42" s="838"/>
      <c r="C42" s="840"/>
      <c r="D42" s="840"/>
      <c r="E42" s="840"/>
      <c r="F42" s="840"/>
      <c r="G42" s="845"/>
      <c r="H42" s="840"/>
      <c r="I42" s="840"/>
      <c r="J42" s="840"/>
      <c r="K42" s="845"/>
      <c r="L42" s="840"/>
      <c r="M42" s="840"/>
      <c r="N42" s="840"/>
      <c r="O42" s="840"/>
      <c r="P42" s="840"/>
      <c r="Q42" s="840"/>
      <c r="R42" s="840"/>
      <c r="S42" s="840"/>
      <c r="T42" s="840"/>
      <c r="U42" s="845"/>
      <c r="V42" s="840"/>
      <c r="W42" s="840"/>
      <c r="X42" s="840"/>
      <c r="Y42" s="845"/>
      <c r="Z42" s="840"/>
      <c r="AA42" s="840"/>
      <c r="AB42" s="840"/>
      <c r="AC42" s="845"/>
      <c r="AD42" s="840"/>
      <c r="AE42" s="840"/>
      <c r="AF42" s="840"/>
      <c r="AG42" s="840"/>
      <c r="AH42" s="845"/>
      <c r="AI42" s="840"/>
      <c r="AJ42" s="840"/>
      <c r="AK42" s="840"/>
      <c r="AL42" s="845"/>
      <c r="AM42" s="840"/>
      <c r="AN42" s="840"/>
      <c r="AO42" s="840"/>
      <c r="AP42" s="840"/>
      <c r="AQ42" s="840"/>
      <c r="AR42" s="840"/>
      <c r="AS42" s="840"/>
      <c r="AT42" s="840"/>
      <c r="AU42" s="845"/>
      <c r="AV42" s="840"/>
      <c r="AW42" s="840"/>
      <c r="AX42" s="840"/>
      <c r="AY42" s="845"/>
      <c r="AZ42" s="840"/>
      <c r="BA42" s="840"/>
      <c r="BB42" s="840"/>
      <c r="BC42" s="840"/>
      <c r="BD42" s="471"/>
      <c r="BE42" s="838"/>
      <c r="BF42" s="842"/>
      <c r="BG42" s="843"/>
      <c r="BH42" s="844"/>
      <c r="BI42" s="844"/>
      <c r="BJ42" s="842"/>
      <c r="BK42" s="842"/>
      <c r="BL42" s="842"/>
      <c r="BM42" s="842"/>
      <c r="BN42" s="4"/>
    </row>
    <row r="43" spans="1:66" x14ac:dyDescent="0.2">
      <c r="A43" s="451"/>
      <c r="B43" s="838"/>
      <c r="C43" s="840"/>
      <c r="D43" s="840"/>
      <c r="E43" s="840"/>
      <c r="F43" s="840"/>
      <c r="G43" s="500"/>
      <c r="H43" s="840"/>
      <c r="I43" s="840"/>
      <c r="J43" s="840"/>
      <c r="K43" s="500"/>
      <c r="L43" s="840"/>
      <c r="M43" s="840"/>
      <c r="N43" s="840"/>
      <c r="O43" s="840"/>
      <c r="P43" s="840"/>
      <c r="Q43" s="840"/>
      <c r="R43" s="840"/>
      <c r="S43" s="840"/>
      <c r="T43" s="840"/>
      <c r="U43" s="500"/>
      <c r="V43" s="840"/>
      <c r="W43" s="840"/>
      <c r="X43" s="840"/>
      <c r="Y43" s="500"/>
      <c r="Z43" s="840"/>
      <c r="AA43" s="840"/>
      <c r="AB43" s="840"/>
      <c r="AC43" s="500"/>
      <c r="AD43" s="840"/>
      <c r="AE43" s="840"/>
      <c r="AF43" s="840"/>
      <c r="AG43" s="840"/>
      <c r="AH43" s="500"/>
      <c r="AI43" s="840"/>
      <c r="AJ43" s="840"/>
      <c r="AK43" s="840"/>
      <c r="AL43" s="500"/>
      <c r="AM43" s="840"/>
      <c r="AN43" s="840"/>
      <c r="AO43" s="840"/>
      <c r="AP43" s="840"/>
      <c r="AQ43" s="840"/>
      <c r="AR43" s="840"/>
      <c r="AS43" s="840"/>
      <c r="AT43" s="840"/>
      <c r="AU43" s="500"/>
      <c r="AV43" s="840"/>
      <c r="AW43" s="840"/>
      <c r="AX43" s="840"/>
      <c r="AY43" s="500"/>
      <c r="AZ43" s="840"/>
      <c r="BA43" s="840"/>
      <c r="BB43" s="840"/>
      <c r="BC43" s="840"/>
      <c r="BD43" s="471"/>
      <c r="BE43" s="838"/>
      <c r="BF43" s="842"/>
      <c r="BG43" s="843"/>
      <c r="BH43" s="844"/>
      <c r="BI43" s="844"/>
      <c r="BJ43" s="842"/>
      <c r="BK43" s="842"/>
      <c r="BL43" s="842"/>
      <c r="BM43" s="842"/>
      <c r="BN43" s="4"/>
    </row>
    <row r="44" spans="1:66" x14ac:dyDescent="0.2">
      <c r="A44" s="451"/>
      <c r="B44" s="840"/>
      <c r="C44" s="499"/>
      <c r="D44" s="499"/>
      <c r="E44" s="499"/>
      <c r="F44" s="499"/>
      <c r="G44" s="499"/>
      <c r="H44" s="499"/>
      <c r="I44" s="499"/>
      <c r="J44" s="499"/>
      <c r="K44" s="501"/>
      <c r="L44" s="499"/>
      <c r="M44" s="499"/>
      <c r="N44" s="499"/>
      <c r="O44" s="499"/>
      <c r="P44" s="499"/>
      <c r="Q44" s="499"/>
      <c r="R44" s="499"/>
      <c r="S44" s="499"/>
      <c r="T44" s="499"/>
      <c r="U44" s="847"/>
      <c r="V44" s="847"/>
      <c r="W44" s="499"/>
      <c r="X44" s="499"/>
      <c r="Y44" s="499"/>
      <c r="Z44" s="499"/>
      <c r="AA44" s="499"/>
      <c r="AB44" s="499"/>
      <c r="AC44" s="501"/>
      <c r="AD44" s="499"/>
      <c r="AE44" s="499"/>
      <c r="AF44" s="499"/>
      <c r="AG44" s="499"/>
      <c r="AH44" s="499"/>
      <c r="AI44" s="499"/>
      <c r="AJ44" s="499"/>
      <c r="AK44" s="499"/>
      <c r="AL44" s="499"/>
      <c r="AM44" s="499"/>
      <c r="AN44" s="499"/>
      <c r="AO44" s="499"/>
      <c r="AP44" s="499"/>
      <c r="AQ44" s="499"/>
      <c r="AR44" s="502"/>
      <c r="AS44" s="848"/>
      <c r="AT44" s="502"/>
      <c r="AU44" s="847"/>
      <c r="AV44" s="847"/>
      <c r="AW44" s="847"/>
      <c r="AX44" s="847"/>
      <c r="AY44" s="847"/>
      <c r="AZ44" s="847"/>
      <c r="BA44" s="847"/>
      <c r="BB44" s="847"/>
      <c r="BC44" s="847"/>
      <c r="BD44" s="471"/>
      <c r="BE44" s="855"/>
      <c r="BF44" s="856"/>
      <c r="BG44" s="856"/>
      <c r="BH44" s="856"/>
      <c r="BI44" s="856"/>
      <c r="BJ44" s="856"/>
      <c r="BK44" s="858"/>
      <c r="BL44" s="859"/>
      <c r="BM44" s="850"/>
      <c r="BN44" s="4"/>
    </row>
    <row r="45" spans="1:66" x14ac:dyDescent="0.2">
      <c r="A45" s="451"/>
      <c r="B45" s="846"/>
      <c r="C45" s="505"/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  <c r="P45" s="505"/>
      <c r="Q45" s="505"/>
      <c r="R45" s="505"/>
      <c r="S45" s="505"/>
      <c r="T45" s="505"/>
      <c r="U45" s="846"/>
      <c r="V45" s="846"/>
      <c r="W45" s="505"/>
      <c r="X45" s="505"/>
      <c r="Y45" s="506"/>
      <c r="Z45" s="506"/>
      <c r="AA45" s="506"/>
      <c r="AB45" s="506"/>
      <c r="AC45" s="506"/>
      <c r="AD45" s="506"/>
      <c r="AE45" s="506"/>
      <c r="AF45" s="506"/>
      <c r="AG45" s="506"/>
      <c r="AH45" s="506"/>
      <c r="AI45" s="506"/>
      <c r="AJ45" s="506"/>
      <c r="AK45" s="506"/>
      <c r="AL45" s="506"/>
      <c r="AM45" s="506"/>
      <c r="AN45" s="506"/>
      <c r="AO45" s="506"/>
      <c r="AP45" s="506"/>
      <c r="AQ45" s="506"/>
      <c r="AR45" s="507"/>
      <c r="AS45" s="849"/>
      <c r="AT45" s="502"/>
      <c r="AU45" s="846"/>
      <c r="AV45" s="846"/>
      <c r="AW45" s="846"/>
      <c r="AX45" s="846"/>
      <c r="AY45" s="846"/>
      <c r="AZ45" s="846"/>
      <c r="BA45" s="846"/>
      <c r="BB45" s="846"/>
      <c r="BC45" s="846"/>
      <c r="BD45" s="471"/>
      <c r="BE45" s="846"/>
      <c r="BF45" s="857"/>
      <c r="BG45" s="857"/>
      <c r="BH45" s="857"/>
      <c r="BI45" s="857"/>
      <c r="BJ45" s="857"/>
      <c r="BK45" s="846"/>
      <c r="BL45" s="860"/>
      <c r="BM45" s="851"/>
      <c r="BN45" s="4"/>
    </row>
    <row r="46" spans="1:66" x14ac:dyDescent="0.2">
      <c r="A46" s="451"/>
      <c r="B46" s="852"/>
      <c r="C46" s="499"/>
      <c r="D46" s="499"/>
      <c r="E46" s="499"/>
      <c r="F46" s="499"/>
      <c r="G46" s="499"/>
      <c r="H46" s="499"/>
      <c r="I46" s="499"/>
      <c r="J46" s="499"/>
      <c r="K46" s="501"/>
      <c r="L46" s="499"/>
      <c r="M46" s="499"/>
      <c r="N46" s="499"/>
      <c r="O46" s="499"/>
      <c r="P46" s="499"/>
      <c r="Q46" s="499"/>
      <c r="R46" s="499"/>
      <c r="S46" s="499"/>
      <c r="T46" s="499"/>
      <c r="U46" s="848"/>
      <c r="V46" s="848"/>
      <c r="W46" s="499"/>
      <c r="X46" s="499"/>
      <c r="Y46" s="499"/>
      <c r="Z46" s="510"/>
      <c r="AA46" s="510"/>
      <c r="AB46" s="510"/>
      <c r="AC46" s="501"/>
      <c r="AD46" s="510"/>
      <c r="AE46" s="510"/>
      <c r="AF46" s="510"/>
      <c r="AG46" s="510"/>
      <c r="AH46" s="510"/>
      <c r="AI46" s="510"/>
      <c r="AJ46" s="510"/>
      <c r="AK46" s="510"/>
      <c r="AL46" s="499"/>
      <c r="AM46" s="502"/>
      <c r="AN46" s="848"/>
      <c r="AO46" s="848"/>
      <c r="AP46" s="848"/>
      <c r="AQ46" s="848"/>
      <c r="AR46" s="848"/>
      <c r="AS46" s="848"/>
      <c r="AT46" s="502"/>
      <c r="AU46" s="511"/>
      <c r="AV46" s="847"/>
      <c r="AW46" s="847"/>
      <c r="AX46" s="847"/>
      <c r="AY46" s="847"/>
      <c r="AZ46" s="847"/>
      <c r="BA46" s="847"/>
      <c r="BB46" s="847"/>
      <c r="BC46" s="847"/>
      <c r="BD46" s="471"/>
      <c r="BE46" s="852"/>
      <c r="BF46" s="861"/>
      <c r="BG46" s="861"/>
      <c r="BH46" s="861"/>
      <c r="BI46" s="856"/>
      <c r="BJ46" s="861"/>
      <c r="BK46" s="861"/>
      <c r="BL46" s="862"/>
      <c r="BM46" s="850"/>
      <c r="BN46" s="4"/>
    </row>
    <row r="47" spans="1:66" x14ac:dyDescent="0.2">
      <c r="A47" s="451"/>
      <c r="B47" s="853"/>
      <c r="C47" s="506"/>
      <c r="D47" s="506"/>
      <c r="E47" s="506"/>
      <c r="F47" s="506"/>
      <c r="G47" s="506"/>
      <c r="H47" s="506"/>
      <c r="I47" s="506"/>
      <c r="J47" s="506"/>
      <c r="K47" s="506"/>
      <c r="L47" s="506"/>
      <c r="M47" s="506"/>
      <c r="N47" s="506"/>
      <c r="O47" s="506"/>
      <c r="P47" s="506"/>
      <c r="Q47" s="506"/>
      <c r="R47" s="506"/>
      <c r="S47" s="506"/>
      <c r="T47" s="506"/>
      <c r="U47" s="854"/>
      <c r="V47" s="854"/>
      <c r="W47" s="505"/>
      <c r="X47" s="506"/>
      <c r="Y47" s="506"/>
      <c r="Z47" s="506"/>
      <c r="AA47" s="506"/>
      <c r="AB47" s="506"/>
      <c r="AC47" s="506"/>
      <c r="AD47" s="506"/>
      <c r="AE47" s="506"/>
      <c r="AF47" s="506"/>
      <c r="AG47" s="506"/>
      <c r="AH47" s="506"/>
      <c r="AI47" s="506"/>
      <c r="AJ47" s="506"/>
      <c r="AK47" s="506"/>
      <c r="AL47" s="506"/>
      <c r="AM47" s="507"/>
      <c r="AN47" s="849"/>
      <c r="AO47" s="849"/>
      <c r="AP47" s="849"/>
      <c r="AQ47" s="849"/>
      <c r="AR47" s="849"/>
      <c r="AS47" s="849"/>
      <c r="AT47" s="502"/>
      <c r="AU47" s="504"/>
      <c r="AV47" s="846"/>
      <c r="AW47" s="846"/>
      <c r="AX47" s="846"/>
      <c r="AY47" s="846"/>
      <c r="AZ47" s="846"/>
      <c r="BA47" s="846"/>
      <c r="BB47" s="846"/>
      <c r="BC47" s="846"/>
      <c r="BD47" s="471"/>
      <c r="BE47" s="853"/>
      <c r="BF47" s="861"/>
      <c r="BG47" s="861"/>
      <c r="BH47" s="861"/>
      <c r="BI47" s="857"/>
      <c r="BJ47" s="861"/>
      <c r="BK47" s="861"/>
      <c r="BL47" s="862"/>
      <c r="BM47" s="851"/>
      <c r="BN47" s="4"/>
    </row>
    <row r="48" spans="1:66" ht="12.75" customHeight="1" x14ac:dyDescent="0.2">
      <c r="A48" s="451"/>
      <c r="B48" s="852"/>
      <c r="C48" s="509"/>
      <c r="D48" s="509"/>
      <c r="E48" s="509"/>
      <c r="F48" s="509"/>
      <c r="G48" s="509"/>
      <c r="H48" s="509"/>
      <c r="I48" s="509"/>
      <c r="J48" s="509"/>
      <c r="K48" s="501"/>
      <c r="L48" s="509"/>
      <c r="M48" s="509"/>
      <c r="N48" s="509"/>
      <c r="O48" s="509"/>
      <c r="P48" s="509"/>
      <c r="Q48" s="502"/>
      <c r="R48" s="848"/>
      <c r="S48" s="848"/>
      <c r="T48" s="502"/>
      <c r="U48" s="848"/>
      <c r="V48" s="848"/>
      <c r="W48" s="509"/>
      <c r="X48" s="509"/>
      <c r="Y48" s="509"/>
      <c r="Z48" s="509"/>
      <c r="AA48" s="509"/>
      <c r="AB48" s="509"/>
      <c r="AC48" s="501"/>
      <c r="AD48" s="509"/>
      <c r="AE48" s="509"/>
      <c r="AF48" s="509"/>
      <c r="AG48" s="509"/>
      <c r="AH48" s="509"/>
      <c r="AI48" s="502"/>
      <c r="AJ48" s="502"/>
      <c r="AK48" s="502"/>
      <c r="AL48" s="502"/>
      <c r="AM48" s="502"/>
      <c r="AN48" s="502"/>
      <c r="AO48" s="848"/>
      <c r="AP48" s="848"/>
      <c r="AQ48" s="848"/>
      <c r="AR48" s="848"/>
      <c r="AS48" s="848"/>
      <c r="AT48" s="502"/>
      <c r="AU48" s="847"/>
      <c r="AV48" s="847"/>
      <c r="AW48" s="847"/>
      <c r="AX48" s="847"/>
      <c r="AY48" s="847"/>
      <c r="AZ48" s="847"/>
      <c r="BA48" s="847"/>
      <c r="BB48" s="847"/>
      <c r="BC48" s="847"/>
      <c r="BD48" s="471"/>
      <c r="BE48" s="852"/>
      <c r="BF48" s="861"/>
      <c r="BG48" s="861"/>
      <c r="BH48" s="861"/>
      <c r="BI48" s="856"/>
      <c r="BJ48" s="861"/>
      <c r="BK48" s="861"/>
      <c r="BL48" s="862"/>
      <c r="BM48" s="850"/>
      <c r="BN48" s="4"/>
    </row>
    <row r="49" spans="1:66" ht="12.75" customHeight="1" x14ac:dyDescent="0.2">
      <c r="A49" s="451"/>
      <c r="B49" s="852"/>
      <c r="C49" s="506"/>
      <c r="D49" s="506"/>
      <c r="E49" s="506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6"/>
      <c r="Q49" s="507"/>
      <c r="R49" s="849"/>
      <c r="S49" s="849"/>
      <c r="T49" s="502"/>
      <c r="U49" s="854"/>
      <c r="V49" s="854"/>
      <c r="W49" s="506"/>
      <c r="X49" s="506"/>
      <c r="Y49" s="506"/>
      <c r="Z49" s="506"/>
      <c r="AA49" s="506"/>
      <c r="AB49" s="506"/>
      <c r="AC49" s="506"/>
      <c r="AD49" s="506"/>
      <c r="AE49" s="506"/>
      <c r="AF49" s="506"/>
      <c r="AG49" s="506"/>
      <c r="AH49" s="506"/>
      <c r="AI49" s="506"/>
      <c r="AJ49" s="506"/>
      <c r="AK49" s="506"/>
      <c r="AL49" s="506"/>
      <c r="AM49" s="506"/>
      <c r="AN49" s="507"/>
      <c r="AO49" s="849"/>
      <c r="AP49" s="849"/>
      <c r="AQ49" s="849"/>
      <c r="AR49" s="849"/>
      <c r="AS49" s="849"/>
      <c r="AT49" s="502"/>
      <c r="AU49" s="846"/>
      <c r="AV49" s="846"/>
      <c r="AW49" s="846"/>
      <c r="AX49" s="846"/>
      <c r="AY49" s="846"/>
      <c r="AZ49" s="846"/>
      <c r="BA49" s="846"/>
      <c r="BB49" s="846"/>
      <c r="BC49" s="846"/>
      <c r="BD49" s="471"/>
      <c r="BE49" s="849"/>
      <c r="BF49" s="861"/>
      <c r="BG49" s="861"/>
      <c r="BH49" s="861"/>
      <c r="BI49" s="857"/>
      <c r="BJ49" s="861"/>
      <c r="BK49" s="861"/>
      <c r="BL49" s="862"/>
      <c r="BM49" s="851"/>
      <c r="BN49" s="4"/>
    </row>
    <row r="50" spans="1:66" ht="12.75" customHeight="1" x14ac:dyDescent="0.2">
      <c r="A50" s="451"/>
      <c r="B50" s="852"/>
      <c r="C50" s="509"/>
      <c r="D50" s="509"/>
      <c r="E50" s="509"/>
      <c r="F50" s="509"/>
      <c r="G50" s="509"/>
      <c r="H50" s="509"/>
      <c r="I50" s="509"/>
      <c r="J50" s="509"/>
      <c r="K50" s="501"/>
      <c r="L50" s="509"/>
      <c r="M50" s="509"/>
      <c r="N50" s="509"/>
      <c r="O50" s="509"/>
      <c r="P50" s="848"/>
      <c r="Q50" s="502"/>
      <c r="R50" s="502"/>
      <c r="S50" s="848"/>
      <c r="T50" s="502"/>
      <c r="U50" s="848"/>
      <c r="V50" s="848"/>
      <c r="W50" s="509"/>
      <c r="X50" s="509"/>
      <c r="Y50" s="509"/>
      <c r="Z50" s="509"/>
      <c r="AA50" s="509"/>
      <c r="AB50" s="509"/>
      <c r="AC50" s="501"/>
      <c r="AD50" s="509"/>
      <c r="AE50" s="509"/>
      <c r="AF50" s="509"/>
      <c r="AG50" s="509"/>
      <c r="AH50" s="509"/>
      <c r="AI50" s="509"/>
      <c r="AJ50" s="509"/>
      <c r="AK50" s="509"/>
      <c r="AL50" s="848"/>
      <c r="AM50" s="848"/>
      <c r="AN50" s="848"/>
      <c r="AO50" s="848"/>
      <c r="AP50" s="848"/>
      <c r="AQ50" s="848"/>
      <c r="AR50" s="848"/>
      <c r="AS50" s="848"/>
      <c r="AT50" s="848"/>
      <c r="AU50" s="509"/>
      <c r="AV50" s="509"/>
      <c r="AW50" s="509"/>
      <c r="AX50" s="509"/>
      <c r="AY50" s="509"/>
      <c r="AZ50" s="509"/>
      <c r="BA50" s="509"/>
      <c r="BB50" s="509"/>
      <c r="BC50" s="509"/>
      <c r="BD50" s="471"/>
      <c r="BE50" s="852"/>
      <c r="BF50" s="861"/>
      <c r="BG50" s="861"/>
      <c r="BH50" s="861"/>
      <c r="BI50" s="856"/>
      <c r="BJ50" s="861"/>
      <c r="BK50" s="861"/>
      <c r="BL50" s="862"/>
      <c r="BM50" s="850"/>
      <c r="BN50" s="4"/>
    </row>
    <row r="51" spans="1:66" ht="12.75" customHeight="1" x14ac:dyDescent="0.2">
      <c r="A51" s="451"/>
      <c r="B51" s="863"/>
      <c r="C51" s="506"/>
      <c r="D51" s="50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854"/>
      <c r="Q51" s="502"/>
      <c r="R51" s="507"/>
      <c r="S51" s="863"/>
      <c r="T51" s="502"/>
      <c r="U51" s="854"/>
      <c r="V51" s="854"/>
      <c r="W51" s="506"/>
      <c r="X51" s="506"/>
      <c r="Y51" s="506"/>
      <c r="Z51" s="506"/>
      <c r="AA51" s="506"/>
      <c r="AB51" s="506"/>
      <c r="AC51" s="506"/>
      <c r="AD51" s="506"/>
      <c r="AE51" s="506"/>
      <c r="AF51" s="506"/>
      <c r="AG51" s="506"/>
      <c r="AH51" s="506"/>
      <c r="AI51" s="506"/>
      <c r="AJ51" s="506"/>
      <c r="AK51" s="506"/>
      <c r="AL51" s="863"/>
      <c r="AM51" s="863"/>
      <c r="AN51" s="863"/>
      <c r="AO51" s="863"/>
      <c r="AP51" s="863"/>
      <c r="AQ51" s="863"/>
      <c r="AR51" s="854"/>
      <c r="AS51" s="863"/>
      <c r="AT51" s="849"/>
      <c r="AU51" s="512"/>
      <c r="AV51" s="512"/>
      <c r="AW51" s="512"/>
      <c r="AX51" s="512"/>
      <c r="AY51" s="512"/>
      <c r="AZ51" s="512"/>
      <c r="BA51" s="512"/>
      <c r="BB51" s="512"/>
      <c r="BC51" s="512"/>
      <c r="BD51" s="471"/>
      <c r="BE51" s="849"/>
      <c r="BF51" s="861"/>
      <c r="BG51" s="861"/>
      <c r="BH51" s="861"/>
      <c r="BI51" s="857"/>
      <c r="BJ51" s="861"/>
      <c r="BK51" s="861"/>
      <c r="BL51" s="862"/>
      <c r="BM51" s="851"/>
      <c r="BN51" s="450"/>
    </row>
    <row r="52" spans="1:66" ht="13.5" customHeight="1" x14ac:dyDescent="0.2">
      <c r="A52" s="451"/>
      <c r="B52" s="498"/>
      <c r="C52" s="498"/>
      <c r="D52" s="498"/>
      <c r="E52" s="498"/>
      <c r="F52" s="852"/>
      <c r="G52" s="852"/>
      <c r="H52" s="852"/>
      <c r="I52" s="852"/>
      <c r="J52" s="852"/>
      <c r="K52" s="852"/>
      <c r="L52" s="852"/>
      <c r="M52" s="852"/>
      <c r="N52" s="852"/>
      <c r="O52" s="852"/>
      <c r="P52" s="852"/>
      <c r="Q52" s="852"/>
      <c r="R52" s="852"/>
      <c r="S52" s="852"/>
      <c r="T52" s="852"/>
      <c r="U52" s="852"/>
      <c r="V52" s="852"/>
      <c r="W52" s="852"/>
      <c r="X52" s="852"/>
      <c r="Y52" s="852"/>
      <c r="Z52" s="849"/>
      <c r="AA52" s="849"/>
      <c r="AB52" s="849"/>
      <c r="AC52" s="849"/>
      <c r="AD52" s="849"/>
      <c r="AE52" s="852"/>
      <c r="AF52" s="849"/>
      <c r="AG52" s="849"/>
      <c r="AH52" s="849"/>
      <c r="AI52" s="849"/>
      <c r="AJ52" s="849"/>
      <c r="AK52" s="849"/>
      <c r="AL52" s="849"/>
      <c r="AM52" s="508"/>
      <c r="AN52" s="852"/>
      <c r="AO52" s="849"/>
      <c r="AP52" s="849"/>
      <c r="AQ52" s="849"/>
      <c r="AR52" s="508"/>
      <c r="AS52" s="852"/>
      <c r="AT52" s="849"/>
      <c r="AU52" s="849"/>
      <c r="AV52" s="849"/>
      <c r="AW52" s="508"/>
      <c r="AX52" s="866"/>
      <c r="AY52" s="867"/>
      <c r="AZ52" s="867"/>
      <c r="BA52" s="867"/>
      <c r="BB52" s="867"/>
      <c r="BC52" s="867"/>
      <c r="BD52" s="471"/>
      <c r="BE52" s="513"/>
      <c r="BF52" s="503"/>
      <c r="BG52" s="503"/>
      <c r="BH52" s="503"/>
      <c r="BI52" s="503"/>
      <c r="BJ52" s="503"/>
      <c r="BK52" s="503"/>
      <c r="BL52" s="503"/>
      <c r="BM52" s="503"/>
      <c r="BN52" s="4"/>
    </row>
    <row r="53" spans="1:66" x14ac:dyDescent="0.2">
      <c r="A53" s="451"/>
      <c r="B53" s="471"/>
      <c r="C53" s="471"/>
      <c r="D53" s="471"/>
      <c r="E53" s="471"/>
      <c r="F53" s="852"/>
      <c r="G53" s="852"/>
      <c r="H53" s="852"/>
      <c r="I53" s="852"/>
      <c r="J53" s="852"/>
      <c r="K53" s="852"/>
      <c r="L53" s="852"/>
      <c r="M53" s="852"/>
      <c r="N53" s="852"/>
      <c r="O53" s="852"/>
      <c r="P53" s="852"/>
      <c r="Q53" s="852"/>
      <c r="R53" s="852"/>
      <c r="S53" s="852"/>
      <c r="T53" s="852"/>
      <c r="U53" s="852"/>
      <c r="V53" s="852"/>
      <c r="W53" s="852"/>
      <c r="X53" s="852"/>
      <c r="Y53" s="849"/>
      <c r="Z53" s="849"/>
      <c r="AA53" s="849"/>
      <c r="AB53" s="849"/>
      <c r="AC53" s="849"/>
      <c r="AD53" s="849"/>
      <c r="AE53" s="849"/>
      <c r="AF53" s="849"/>
      <c r="AG53" s="849"/>
      <c r="AH53" s="849"/>
      <c r="AI53" s="849"/>
      <c r="AJ53" s="849"/>
      <c r="AK53" s="849"/>
      <c r="AL53" s="849"/>
      <c r="AM53" s="508"/>
      <c r="AN53" s="849"/>
      <c r="AO53" s="849"/>
      <c r="AP53" s="849"/>
      <c r="AQ53" s="849"/>
      <c r="AR53" s="508"/>
      <c r="AS53" s="849"/>
      <c r="AT53" s="849"/>
      <c r="AU53" s="849"/>
      <c r="AV53" s="849"/>
      <c r="AW53" s="508"/>
      <c r="AX53" s="867"/>
      <c r="AY53" s="867"/>
      <c r="AZ53" s="867"/>
      <c r="BA53" s="867"/>
      <c r="BB53" s="867"/>
      <c r="BC53" s="867"/>
      <c r="BD53" s="514"/>
      <c r="BE53" s="509"/>
      <c r="BF53" s="509"/>
      <c r="BG53" s="509"/>
      <c r="BH53" s="509"/>
      <c r="BI53" s="509"/>
      <c r="BJ53" s="509"/>
      <c r="BK53" s="514"/>
      <c r="BL53" s="498"/>
      <c r="BM53" s="498"/>
    </row>
    <row r="54" spans="1:66" ht="25.5" x14ac:dyDescent="0.2">
      <c r="A54" s="451"/>
      <c r="B54" s="471"/>
      <c r="C54" s="471"/>
      <c r="D54" s="471"/>
      <c r="E54" s="471"/>
      <c r="F54" s="471"/>
      <c r="G54" s="515"/>
      <c r="H54" s="515"/>
      <c r="I54" s="514"/>
      <c r="J54" s="514"/>
      <c r="K54" s="514"/>
      <c r="L54" s="471"/>
      <c r="M54" s="869"/>
      <c r="N54" s="870"/>
      <c r="O54" s="870"/>
      <c r="P54" s="515"/>
      <c r="Q54" s="514"/>
      <c r="R54" s="514"/>
      <c r="S54" s="471"/>
      <c r="T54" s="871"/>
      <c r="U54" s="871"/>
      <c r="V54" s="471"/>
      <c r="W54" s="471"/>
      <c r="X54" s="471"/>
      <c r="Y54" s="471"/>
      <c r="Z54" s="471"/>
      <c r="AA54" s="871"/>
      <c r="AB54" s="871"/>
      <c r="AC54" s="471"/>
      <c r="AD54" s="471"/>
      <c r="AE54" s="471"/>
      <c r="AF54" s="471"/>
      <c r="AG54" s="516"/>
      <c r="AH54" s="869"/>
      <c r="AI54" s="849"/>
      <c r="AJ54" s="471"/>
      <c r="AK54" s="515"/>
      <c r="AL54" s="471"/>
      <c r="AM54" s="471"/>
      <c r="AN54" s="471"/>
      <c r="AO54" s="872"/>
      <c r="AP54" s="873"/>
      <c r="AQ54" s="471"/>
      <c r="AR54" s="471"/>
      <c r="AS54" s="471"/>
      <c r="AT54" s="874"/>
      <c r="AU54" s="872"/>
      <c r="AV54" s="518"/>
      <c r="AW54" s="471"/>
      <c r="AX54" s="520"/>
      <c r="AY54" s="521"/>
      <c r="AZ54" s="868"/>
      <c r="BA54" s="868"/>
      <c r="BB54" s="522"/>
      <c r="BC54" s="523"/>
      <c r="BD54" s="471"/>
      <c r="BE54" s="524"/>
      <c r="BF54" s="525"/>
      <c r="BG54" s="526"/>
      <c r="BH54" s="524"/>
      <c r="BI54" s="524"/>
      <c r="BJ54" s="527"/>
      <c r="BK54" s="527"/>
      <c r="BL54" s="498"/>
      <c r="BM54" s="498"/>
    </row>
    <row r="55" spans="1:66" ht="13.5" customHeight="1" x14ac:dyDescent="0.2">
      <c r="A55" s="451"/>
      <c r="B55" s="454"/>
      <c r="C55" s="471"/>
      <c r="D55" s="471"/>
      <c r="E55" s="471"/>
      <c r="F55" s="471"/>
      <c r="G55" s="515"/>
      <c r="H55" s="515"/>
      <c r="I55" s="514"/>
      <c r="J55" s="514"/>
      <c r="K55" s="514"/>
      <c r="L55" s="471"/>
      <c r="M55" s="516"/>
      <c r="N55" s="517"/>
      <c r="O55" s="517"/>
      <c r="P55" s="515"/>
      <c r="Q55" s="514"/>
      <c r="R55" s="514"/>
      <c r="S55" s="471"/>
      <c r="T55" s="515"/>
      <c r="U55" s="515"/>
      <c r="V55" s="471"/>
      <c r="W55" s="471"/>
      <c r="X55" s="471"/>
      <c r="Y55" s="471"/>
      <c r="Z55" s="471"/>
      <c r="AA55" s="515"/>
      <c r="AB55" s="515"/>
      <c r="AC55" s="471"/>
      <c r="AD55" s="471"/>
      <c r="AE55" s="471"/>
      <c r="AF55" s="471"/>
      <c r="AG55" s="515"/>
      <c r="AH55" s="515"/>
      <c r="AI55" s="471"/>
      <c r="AJ55" s="471"/>
      <c r="AK55" s="515"/>
      <c r="AL55" s="471"/>
      <c r="AM55" s="471"/>
      <c r="AN55" s="471"/>
      <c r="AO55" s="516"/>
      <c r="AP55" s="508"/>
      <c r="AQ55" s="471"/>
      <c r="AR55" s="471"/>
      <c r="AS55" s="471"/>
      <c r="AT55" s="471"/>
      <c r="AU55" s="518"/>
      <c r="AV55" s="3"/>
      <c r="AW55" s="471"/>
      <c r="AX55" s="471"/>
      <c r="AY55" s="519"/>
      <c r="AZ55" s="518"/>
      <c r="BA55" s="471"/>
      <c r="BB55" s="526"/>
      <c r="BC55" s="528"/>
      <c r="BD55" s="454"/>
      <c r="BE55" s="524"/>
      <c r="BF55" s="525"/>
      <c r="BG55" s="526"/>
      <c r="BH55" s="524"/>
      <c r="BI55" s="524"/>
      <c r="BJ55" s="527"/>
      <c r="BK55" s="527"/>
      <c r="BL55" s="451"/>
      <c r="BM55" s="451"/>
    </row>
    <row r="56" spans="1:66" ht="13.5" customHeight="1" x14ac:dyDescent="0.2">
      <c r="A56" s="451"/>
      <c r="B56" s="454"/>
      <c r="C56" s="471"/>
      <c r="D56" s="471"/>
      <c r="E56" s="471"/>
      <c r="F56" s="471"/>
      <c r="G56" s="471"/>
      <c r="H56" s="471"/>
      <c r="I56" s="471"/>
      <c r="J56" s="471"/>
      <c r="K56" s="471"/>
      <c r="L56" s="471"/>
      <c r="M56" s="471"/>
      <c r="N56" s="471"/>
      <c r="O56" s="471"/>
      <c r="P56" s="471"/>
      <c r="Q56" s="471"/>
      <c r="R56" s="471"/>
      <c r="S56" s="471"/>
      <c r="T56" s="471"/>
      <c r="U56" s="471"/>
      <c r="V56" s="471"/>
      <c r="W56" s="471"/>
      <c r="X56" s="471"/>
      <c r="Y56" s="471"/>
      <c r="Z56" s="471"/>
      <c r="AA56" s="471"/>
      <c r="AB56" s="471"/>
      <c r="AC56" s="471"/>
      <c r="AD56" s="471"/>
      <c r="AE56" s="471"/>
      <c r="AF56" s="471"/>
      <c r="AG56" s="471"/>
      <c r="AH56" s="471"/>
      <c r="AI56" s="471"/>
      <c r="AJ56" s="471"/>
      <c r="AK56" s="471"/>
      <c r="AL56" s="471"/>
      <c r="AM56" s="471"/>
      <c r="AN56" s="471"/>
      <c r="AO56" s="471"/>
      <c r="AP56" s="471"/>
      <c r="AQ56" s="471"/>
      <c r="AR56" s="471"/>
      <c r="AS56" s="471"/>
      <c r="AT56" s="471"/>
      <c r="AU56" s="471"/>
      <c r="AV56" s="471"/>
      <c r="AW56" s="471"/>
      <c r="AX56" s="471"/>
      <c r="AY56" s="471"/>
      <c r="AZ56" s="471"/>
      <c r="BA56" s="471"/>
      <c r="BB56" s="518"/>
      <c r="BC56" s="471"/>
      <c r="BD56" s="454"/>
      <c r="BE56" s="524"/>
      <c r="BF56" s="525"/>
      <c r="BG56" s="526"/>
      <c r="BH56" s="524"/>
      <c r="BI56" s="524"/>
      <c r="BJ56" s="527"/>
      <c r="BK56" s="527"/>
      <c r="BL56" s="451"/>
      <c r="BM56" s="451"/>
    </row>
    <row r="57" spans="1:66" x14ac:dyDescent="0.2">
      <c r="A57" s="451"/>
      <c r="B57" s="454"/>
      <c r="C57" s="864"/>
      <c r="D57" s="865"/>
      <c r="E57" s="529"/>
      <c r="F57" s="864"/>
      <c r="G57" s="865"/>
      <c r="H57" s="529"/>
      <c r="I57" s="864"/>
      <c r="J57" s="864"/>
      <c r="K57" s="864"/>
      <c r="L57" s="529"/>
      <c r="M57" s="529"/>
      <c r="N57" s="864"/>
      <c r="O57" s="865"/>
      <c r="P57" s="529"/>
      <c r="Q57" s="529"/>
      <c r="R57" s="529"/>
      <c r="S57" s="864"/>
      <c r="T57" s="865"/>
      <c r="U57" s="529"/>
      <c r="V57" s="529"/>
      <c r="W57" s="529"/>
      <c r="X57" s="529"/>
      <c r="Y57" s="529"/>
      <c r="Z57" s="529"/>
      <c r="AA57" s="529"/>
      <c r="AB57" s="529"/>
      <c r="AC57" s="529"/>
      <c r="AD57" s="864"/>
      <c r="AE57" s="865"/>
      <c r="AF57" s="529"/>
      <c r="AG57" s="864"/>
      <c r="AH57" s="865"/>
      <c r="AI57" s="529"/>
      <c r="AJ57" s="864"/>
      <c r="AK57" s="864"/>
      <c r="AL57" s="864"/>
      <c r="AM57" s="529"/>
      <c r="AN57" s="529"/>
      <c r="AO57" s="864"/>
      <c r="AP57" s="865"/>
      <c r="AQ57" s="529"/>
      <c r="AR57" s="529"/>
      <c r="AS57" s="864"/>
      <c r="AT57" s="864"/>
      <c r="AU57" s="529"/>
      <c r="AV57" s="529"/>
      <c r="AW57" s="864"/>
      <c r="AX57" s="864"/>
      <c r="AY57" s="529"/>
      <c r="AZ57" s="529"/>
      <c r="BA57" s="529"/>
      <c r="BB57" s="529"/>
      <c r="BC57" s="529"/>
      <c r="BD57" s="530"/>
      <c r="BE57" s="531"/>
      <c r="BF57" s="531"/>
      <c r="BG57" s="531"/>
      <c r="BH57" s="531"/>
      <c r="BI57" s="531"/>
      <c r="BJ57" s="531"/>
      <c r="BK57" s="451"/>
      <c r="BL57" s="451"/>
      <c r="BM57" s="451"/>
    </row>
    <row r="58" spans="1:66" x14ac:dyDescent="0.2">
      <c r="A58" s="451"/>
      <c r="B58" s="454"/>
      <c r="C58" s="875"/>
      <c r="D58" s="865"/>
      <c r="E58" s="529"/>
      <c r="F58" s="875"/>
      <c r="G58" s="865"/>
      <c r="H58" s="529"/>
      <c r="I58" s="875"/>
      <c r="J58" s="864"/>
      <c r="K58" s="864"/>
      <c r="L58" s="529"/>
      <c r="M58" s="529"/>
      <c r="N58" s="875"/>
      <c r="O58" s="865"/>
      <c r="P58" s="529"/>
      <c r="Q58" s="529"/>
      <c r="R58" s="529"/>
      <c r="S58" s="875"/>
      <c r="T58" s="865"/>
      <c r="U58" s="529"/>
      <c r="V58" s="529"/>
      <c r="W58" s="529"/>
      <c r="X58" s="529"/>
      <c r="Y58" s="529"/>
      <c r="Z58" s="529"/>
      <c r="AA58" s="529"/>
      <c r="AB58" s="529"/>
      <c r="AC58" s="529"/>
      <c r="AD58" s="875"/>
      <c r="AE58" s="865"/>
      <c r="AF58" s="529"/>
      <c r="AG58" s="875"/>
      <c r="AH58" s="865"/>
      <c r="AI58" s="529"/>
      <c r="AJ58" s="875"/>
      <c r="AK58" s="864"/>
      <c r="AL58" s="864"/>
      <c r="AM58" s="529"/>
      <c r="AN58" s="529"/>
      <c r="AO58" s="875"/>
      <c r="AP58" s="865"/>
      <c r="AQ58" s="529"/>
      <c r="AR58" s="529"/>
      <c r="AS58" s="875"/>
      <c r="AT58" s="865"/>
      <c r="AU58" s="529"/>
      <c r="AV58" s="529"/>
      <c r="AW58" s="875"/>
      <c r="AX58" s="865"/>
      <c r="AY58" s="529"/>
      <c r="AZ58" s="529"/>
      <c r="BA58" s="529"/>
      <c r="BB58" s="529"/>
      <c r="BC58" s="529"/>
      <c r="BD58" s="530"/>
      <c r="BE58" s="531"/>
      <c r="BF58" s="530"/>
      <c r="BG58" s="532"/>
      <c r="BH58" s="532"/>
      <c r="BI58" s="532"/>
      <c r="BJ58" s="532"/>
      <c r="BK58" s="451"/>
      <c r="BL58" s="451"/>
      <c r="BM58" s="451"/>
    </row>
    <row r="59" spans="1:66" x14ac:dyDescent="0.2">
      <c r="A59" s="451"/>
      <c r="B59" s="454"/>
      <c r="C59" s="875"/>
      <c r="D59" s="865"/>
      <c r="E59" s="529"/>
      <c r="F59" s="875"/>
      <c r="G59" s="865"/>
      <c r="H59" s="529"/>
      <c r="I59" s="875"/>
      <c r="J59" s="864"/>
      <c r="K59" s="864"/>
      <c r="L59" s="529"/>
      <c r="M59" s="529"/>
      <c r="N59" s="875"/>
      <c r="O59" s="865"/>
      <c r="P59" s="529"/>
      <c r="Q59" s="529"/>
      <c r="R59" s="529"/>
      <c r="S59" s="875"/>
      <c r="T59" s="865"/>
      <c r="U59" s="529"/>
      <c r="V59" s="529"/>
      <c r="W59" s="529"/>
      <c r="X59" s="529"/>
      <c r="Y59" s="529"/>
      <c r="Z59" s="529"/>
      <c r="AA59" s="529"/>
      <c r="AB59" s="529"/>
      <c r="AC59" s="529"/>
      <c r="AD59" s="875"/>
      <c r="AE59" s="865"/>
      <c r="AF59" s="529"/>
      <c r="AG59" s="875"/>
      <c r="AH59" s="865"/>
      <c r="AI59" s="529"/>
      <c r="AJ59" s="875"/>
      <c r="AK59" s="864"/>
      <c r="AL59" s="864"/>
      <c r="AM59" s="529"/>
      <c r="AN59" s="529"/>
      <c r="AO59" s="875"/>
      <c r="AP59" s="865"/>
      <c r="AQ59" s="529"/>
      <c r="AR59" s="529"/>
      <c r="AS59" s="875"/>
      <c r="AT59" s="865"/>
      <c r="AU59" s="529"/>
      <c r="AV59" s="529"/>
      <c r="AW59" s="875"/>
      <c r="AX59" s="865"/>
      <c r="AY59" s="529"/>
      <c r="AZ59" s="529"/>
      <c r="BA59" s="529"/>
      <c r="BB59" s="529"/>
      <c r="BC59" s="529"/>
      <c r="BD59" s="530"/>
      <c r="BE59" s="531"/>
      <c r="BF59" s="530"/>
      <c r="BG59" s="532"/>
      <c r="BH59" s="532"/>
      <c r="BI59" s="532"/>
      <c r="BJ59" s="532"/>
    </row>
    <row r="60" spans="1:66" x14ac:dyDescent="0.2">
      <c r="A60" s="451"/>
      <c r="B60" s="454"/>
      <c r="C60" s="875"/>
      <c r="D60" s="865"/>
      <c r="E60" s="529"/>
      <c r="F60" s="875"/>
      <c r="G60" s="865"/>
      <c r="H60" s="529"/>
      <c r="I60" s="875"/>
      <c r="J60" s="864"/>
      <c r="K60" s="864"/>
      <c r="L60" s="529"/>
      <c r="M60" s="529"/>
      <c r="N60" s="875"/>
      <c r="O60" s="865"/>
      <c r="P60" s="529"/>
      <c r="Q60" s="529"/>
      <c r="R60" s="529"/>
      <c r="S60" s="875"/>
      <c r="T60" s="865"/>
      <c r="U60" s="529"/>
      <c r="V60" s="529"/>
      <c r="W60" s="529"/>
      <c r="X60" s="529"/>
      <c r="Y60" s="529"/>
      <c r="Z60" s="529"/>
      <c r="AA60" s="529"/>
      <c r="AB60" s="529"/>
      <c r="AC60" s="529"/>
      <c r="AD60" s="875"/>
      <c r="AE60" s="865"/>
      <c r="AF60" s="529"/>
      <c r="AG60" s="875"/>
      <c r="AH60" s="865"/>
      <c r="AI60" s="529"/>
      <c r="AJ60" s="875"/>
      <c r="AK60" s="864"/>
      <c r="AL60" s="864"/>
      <c r="AM60" s="529"/>
      <c r="AN60" s="529"/>
      <c r="AO60" s="875"/>
      <c r="AP60" s="865"/>
      <c r="AQ60" s="529"/>
      <c r="AR60" s="529"/>
      <c r="AS60" s="875"/>
      <c r="AT60" s="865"/>
      <c r="AU60" s="529"/>
      <c r="AV60" s="529"/>
      <c r="AW60" s="875"/>
      <c r="AX60" s="865"/>
      <c r="AY60" s="529"/>
      <c r="AZ60" s="529"/>
      <c r="BA60" s="529"/>
      <c r="BB60" s="529"/>
      <c r="BC60" s="529"/>
      <c r="BD60" s="530"/>
      <c r="BE60" s="531"/>
      <c r="BF60" s="530"/>
      <c r="BG60" s="532"/>
      <c r="BH60" s="532"/>
      <c r="BI60" s="532"/>
      <c r="BJ60" s="532"/>
    </row>
    <row r="61" spans="1:66" x14ac:dyDescent="0.2">
      <c r="A61" s="451"/>
      <c r="B61" s="454"/>
      <c r="C61" s="875"/>
      <c r="D61" s="865"/>
      <c r="E61" s="529"/>
      <c r="F61" s="875"/>
      <c r="G61" s="865"/>
      <c r="H61" s="529"/>
      <c r="I61" s="875"/>
      <c r="J61" s="864"/>
      <c r="K61" s="864"/>
      <c r="L61" s="529"/>
      <c r="M61" s="529"/>
      <c r="N61" s="875"/>
      <c r="O61" s="865"/>
      <c r="P61" s="529"/>
      <c r="Q61" s="529"/>
      <c r="R61" s="529"/>
      <c r="S61" s="875"/>
      <c r="T61" s="865"/>
      <c r="U61" s="529"/>
      <c r="V61" s="529"/>
      <c r="W61" s="529"/>
      <c r="X61" s="529"/>
      <c r="Y61" s="529"/>
      <c r="Z61" s="529"/>
      <c r="AA61" s="529"/>
      <c r="AB61" s="529"/>
      <c r="AC61" s="529"/>
      <c r="AD61" s="875"/>
      <c r="AE61" s="865"/>
      <c r="AF61" s="529"/>
      <c r="AG61" s="875"/>
      <c r="AH61" s="865"/>
      <c r="AI61" s="529"/>
      <c r="AJ61" s="875"/>
      <c r="AK61" s="864"/>
      <c r="AL61" s="864"/>
      <c r="AM61" s="529"/>
      <c r="AN61" s="529"/>
      <c r="AO61" s="875"/>
      <c r="AP61" s="865"/>
      <c r="AQ61" s="529"/>
      <c r="AR61" s="529"/>
      <c r="AS61" s="875"/>
      <c r="AT61" s="865"/>
      <c r="AU61" s="529"/>
      <c r="AV61" s="529"/>
      <c r="AW61" s="875"/>
      <c r="AX61" s="865"/>
      <c r="AY61" s="529"/>
      <c r="AZ61" s="529"/>
      <c r="BA61" s="529"/>
      <c r="BB61" s="529"/>
      <c r="BC61" s="529"/>
      <c r="BD61" s="530"/>
      <c r="BE61" s="531"/>
      <c r="BF61" s="530"/>
      <c r="BG61" s="532"/>
      <c r="BH61" s="532"/>
      <c r="BI61" s="532"/>
      <c r="BJ61" s="532"/>
    </row>
    <row r="62" spans="1:66" x14ac:dyDescent="0.2">
      <c r="A62" s="451"/>
      <c r="B62" s="454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529"/>
      <c r="AC62" s="529"/>
      <c r="AD62" s="529"/>
      <c r="AE62" s="529"/>
      <c r="AF62" s="529"/>
      <c r="AG62" s="529"/>
      <c r="AH62" s="529"/>
      <c r="AI62" s="529"/>
      <c r="AJ62" s="529"/>
      <c r="AK62" s="529"/>
      <c r="AL62" s="529"/>
      <c r="AM62" s="529"/>
      <c r="AN62" s="529"/>
      <c r="AO62" s="529"/>
      <c r="AP62" s="529"/>
      <c r="AQ62" s="529"/>
      <c r="AR62" s="529"/>
      <c r="AS62" s="529"/>
      <c r="AT62" s="529"/>
      <c r="AU62" s="529"/>
      <c r="AV62" s="529"/>
      <c r="AW62" s="529"/>
      <c r="AX62" s="529"/>
      <c r="AY62" s="529"/>
      <c r="AZ62" s="529"/>
      <c r="BA62" s="529"/>
      <c r="BB62" s="529"/>
      <c r="BC62" s="529"/>
      <c r="BD62" s="530"/>
      <c r="BE62" s="531"/>
      <c r="BF62" s="533"/>
      <c r="BG62" s="533"/>
      <c r="BH62" s="533"/>
      <c r="BI62" s="533"/>
      <c r="BJ62" s="533"/>
    </row>
    <row r="63" spans="1:66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73" spans="58:65" x14ac:dyDescent="0.2">
      <c r="BF73" s="534"/>
      <c r="BG73" s="534"/>
      <c r="BH73" s="534"/>
      <c r="BI73" s="534"/>
      <c r="BJ73" s="534"/>
      <c r="BK73" s="534"/>
      <c r="BL73" s="534"/>
      <c r="BM73" s="534"/>
    </row>
    <row r="74" spans="58:65" x14ac:dyDescent="0.2">
      <c r="BF74" s="451"/>
      <c r="BG74" s="451"/>
      <c r="BH74" s="451"/>
      <c r="BI74" s="451"/>
      <c r="BJ74" s="451"/>
      <c r="BK74" s="451"/>
      <c r="BL74" s="451"/>
      <c r="BM74" s="451"/>
    </row>
    <row r="75" spans="58:65" x14ac:dyDescent="0.2">
      <c r="BF75" s="451"/>
      <c r="BG75" s="451"/>
      <c r="BH75" s="451"/>
      <c r="BI75" s="451"/>
      <c r="BJ75" s="451"/>
      <c r="BK75" s="451"/>
      <c r="BL75" s="451"/>
      <c r="BM75" s="451"/>
    </row>
    <row r="76" spans="58:65" x14ac:dyDescent="0.2">
      <c r="BF76" s="451"/>
      <c r="BG76" s="451"/>
      <c r="BH76" s="451"/>
      <c r="BI76" s="451"/>
      <c r="BJ76" s="451"/>
      <c r="BK76" s="451"/>
      <c r="BL76" s="451"/>
      <c r="BM76" s="451"/>
    </row>
    <row r="79" spans="58:65" x14ac:dyDescent="0.2">
      <c r="BF79" s="534"/>
      <c r="BG79" s="534"/>
      <c r="BH79" s="534"/>
      <c r="BI79" s="534"/>
      <c r="BJ79" s="534"/>
      <c r="BK79" s="534"/>
      <c r="BL79" s="534"/>
      <c r="BM79" s="534"/>
    </row>
    <row r="80" spans="58:65" x14ac:dyDescent="0.2">
      <c r="BF80" s="451"/>
      <c r="BG80" s="451"/>
      <c r="BH80" s="451"/>
      <c r="BI80" s="451"/>
      <c r="BJ80" s="451"/>
      <c r="BK80" s="451"/>
      <c r="BL80" s="451"/>
      <c r="BM80" s="451"/>
    </row>
    <row r="81" spans="58:65" x14ac:dyDescent="0.2">
      <c r="BF81" s="451"/>
      <c r="BG81" s="451"/>
      <c r="BH81" s="451"/>
      <c r="BI81" s="451"/>
      <c r="BJ81" s="451"/>
      <c r="BK81" s="451"/>
      <c r="BL81" s="451"/>
      <c r="BM81" s="451"/>
    </row>
    <row r="82" spans="58:65" x14ac:dyDescent="0.2">
      <c r="BF82" s="451"/>
      <c r="BG82" s="451"/>
      <c r="BH82" s="451"/>
      <c r="BI82" s="451"/>
      <c r="BJ82" s="451"/>
      <c r="BK82" s="451"/>
      <c r="BL82" s="451"/>
      <c r="BM82" s="451"/>
    </row>
  </sheetData>
  <mergeCells count="299">
    <mergeCell ref="AG61:AH61"/>
    <mergeCell ref="AJ61:AL61"/>
    <mergeCell ref="AO61:AP61"/>
    <mergeCell ref="AS61:AT61"/>
    <mergeCell ref="AW61:AX61"/>
    <mergeCell ref="C61:D61"/>
    <mergeCell ref="F61:G61"/>
    <mergeCell ref="I61:K61"/>
    <mergeCell ref="N61:O61"/>
    <mergeCell ref="S61:T61"/>
    <mergeCell ref="AD61:AE61"/>
    <mergeCell ref="AW60:AX60"/>
    <mergeCell ref="AG59:AH59"/>
    <mergeCell ref="AJ59:AL59"/>
    <mergeCell ref="AO59:AP59"/>
    <mergeCell ref="AS59:AT59"/>
    <mergeCell ref="AW59:AX59"/>
    <mergeCell ref="AD60:AE60"/>
    <mergeCell ref="AG60:AH60"/>
    <mergeCell ref="AJ60:AL60"/>
    <mergeCell ref="AO60:AP60"/>
    <mergeCell ref="AS60:AT60"/>
    <mergeCell ref="C60:D60"/>
    <mergeCell ref="F60:G60"/>
    <mergeCell ref="I60:K60"/>
    <mergeCell ref="N60:O60"/>
    <mergeCell ref="S60:T60"/>
    <mergeCell ref="C59:D59"/>
    <mergeCell ref="F59:G59"/>
    <mergeCell ref="I59:K59"/>
    <mergeCell ref="N59:O59"/>
    <mergeCell ref="S59:T59"/>
    <mergeCell ref="AW58:AX58"/>
    <mergeCell ref="AG57:AH57"/>
    <mergeCell ref="AJ57:AL57"/>
    <mergeCell ref="AO57:AP57"/>
    <mergeCell ref="AS57:AT57"/>
    <mergeCell ref="AW57:AX57"/>
    <mergeCell ref="AD59:AE59"/>
    <mergeCell ref="AD58:AE58"/>
    <mergeCell ref="AG58:AH58"/>
    <mergeCell ref="AJ58:AL58"/>
    <mergeCell ref="AO58:AP58"/>
    <mergeCell ref="AS58:AT58"/>
    <mergeCell ref="M54:O54"/>
    <mergeCell ref="T54:U54"/>
    <mergeCell ref="AA54:AB54"/>
    <mergeCell ref="AH54:AI54"/>
    <mergeCell ref="AO54:AP54"/>
    <mergeCell ref="AT54:AU54"/>
    <mergeCell ref="C58:D58"/>
    <mergeCell ref="F58:G58"/>
    <mergeCell ref="I58:K58"/>
    <mergeCell ref="N58:O58"/>
    <mergeCell ref="S58:T58"/>
    <mergeCell ref="C57:D57"/>
    <mergeCell ref="F57:G57"/>
    <mergeCell ref="I57:K57"/>
    <mergeCell ref="N57:O57"/>
    <mergeCell ref="S57:T57"/>
    <mergeCell ref="BK50:BK51"/>
    <mergeCell ref="BL50:BL51"/>
    <mergeCell ref="BM50:BM51"/>
    <mergeCell ref="BE50:BE51"/>
    <mergeCell ref="BF50:BF51"/>
    <mergeCell ref="BG50:BG51"/>
    <mergeCell ref="BH50:BH51"/>
    <mergeCell ref="AD57:AE57"/>
    <mergeCell ref="AN52:AQ53"/>
    <mergeCell ref="AS52:AV53"/>
    <mergeCell ref="AX52:BC53"/>
    <mergeCell ref="AE52:AL53"/>
    <mergeCell ref="AS50:AS51"/>
    <mergeCell ref="AR50:AR51"/>
    <mergeCell ref="AM50:AM51"/>
    <mergeCell ref="AN50:AN51"/>
    <mergeCell ref="AO50:AO51"/>
    <mergeCell ref="AZ54:BA54"/>
    <mergeCell ref="BI50:BI51"/>
    <mergeCell ref="BJ50:BJ51"/>
    <mergeCell ref="AL50:AL51"/>
    <mergeCell ref="AT50:AT51"/>
    <mergeCell ref="AP50:AP51"/>
    <mergeCell ref="AQ50:AQ51"/>
    <mergeCell ref="B50:B51"/>
    <mergeCell ref="P50:P51"/>
    <mergeCell ref="S50:S51"/>
    <mergeCell ref="U50:U51"/>
    <mergeCell ref="V50:V51"/>
    <mergeCell ref="F52:J53"/>
    <mergeCell ref="K52:Q53"/>
    <mergeCell ref="R52:X53"/>
    <mergeCell ref="Y52:AD53"/>
    <mergeCell ref="BK46:BK47"/>
    <mergeCell ref="BL46:BL47"/>
    <mergeCell ref="BM46:BM47"/>
    <mergeCell ref="B48:B49"/>
    <mergeCell ref="R48:R49"/>
    <mergeCell ref="S48:S49"/>
    <mergeCell ref="U48:U49"/>
    <mergeCell ref="V48:V49"/>
    <mergeCell ref="BI48:BI49"/>
    <mergeCell ref="BJ48:BJ49"/>
    <mergeCell ref="AX48:AX49"/>
    <mergeCell ref="AY48:AY49"/>
    <mergeCell ref="AZ48:AZ49"/>
    <mergeCell ref="BA48:BA49"/>
    <mergeCell ref="BB48:BB49"/>
    <mergeCell ref="BC48:BC49"/>
    <mergeCell ref="BK48:BK49"/>
    <mergeCell ref="BL48:BL49"/>
    <mergeCell ref="BM48:BM49"/>
    <mergeCell ref="BI46:BI47"/>
    <mergeCell ref="BJ46:BJ47"/>
    <mergeCell ref="AX46:AX47"/>
    <mergeCell ref="AY46:AY47"/>
    <mergeCell ref="AZ46:AZ47"/>
    <mergeCell ref="BA46:BA47"/>
    <mergeCell ref="BB46:BB47"/>
    <mergeCell ref="BC46:BC47"/>
    <mergeCell ref="AO48:AO49"/>
    <mergeCell ref="AP48:AP49"/>
    <mergeCell ref="BE46:BE47"/>
    <mergeCell ref="BF46:BF47"/>
    <mergeCell ref="BG46:BG47"/>
    <mergeCell ref="BH46:BH47"/>
    <mergeCell ref="AP46:AP47"/>
    <mergeCell ref="AQ46:AQ47"/>
    <mergeCell ref="AR46:AR47"/>
    <mergeCell ref="AS46:AS47"/>
    <mergeCell ref="AV48:AV49"/>
    <mergeCell ref="AW48:AW49"/>
    <mergeCell ref="BE48:BE49"/>
    <mergeCell ref="BF48:BF49"/>
    <mergeCell ref="BG48:BG49"/>
    <mergeCell ref="BH48:BH49"/>
    <mergeCell ref="AQ48:AQ49"/>
    <mergeCell ref="AR48:AR49"/>
    <mergeCell ref="AS48:AS49"/>
    <mergeCell ref="AU48:AU49"/>
    <mergeCell ref="AY44:AY45"/>
    <mergeCell ref="AZ44:AZ45"/>
    <mergeCell ref="BA44:BA45"/>
    <mergeCell ref="AY41:AY42"/>
    <mergeCell ref="AZ41:AZ43"/>
    <mergeCell ref="BA41:BA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F44:BF45"/>
    <mergeCell ref="AV46:AV47"/>
    <mergeCell ref="AW46:AW47"/>
    <mergeCell ref="BI44:BI45"/>
    <mergeCell ref="BJ44:BJ45"/>
    <mergeCell ref="BK44:BK45"/>
    <mergeCell ref="BL44:BL45"/>
    <mergeCell ref="BG44:BG45"/>
    <mergeCell ref="BH44:BH45"/>
    <mergeCell ref="B44:B45"/>
    <mergeCell ref="U44:U45"/>
    <mergeCell ref="V44:V45"/>
    <mergeCell ref="AS44:AS45"/>
    <mergeCell ref="AU44:AU45"/>
    <mergeCell ref="AS41:AS43"/>
    <mergeCell ref="AT41:AT43"/>
    <mergeCell ref="AU41:AU42"/>
    <mergeCell ref="AX44:AX45"/>
    <mergeCell ref="AV44:AV45"/>
    <mergeCell ref="AW44:AW45"/>
    <mergeCell ref="AH41:AH42"/>
    <mergeCell ref="AI41:AI43"/>
    <mergeCell ref="AJ41:AJ43"/>
    <mergeCell ref="AK41:AK43"/>
    <mergeCell ref="AL41:AL42"/>
    <mergeCell ref="AV41:AV43"/>
    <mergeCell ref="AW41:AW43"/>
    <mergeCell ref="AX41:AX43"/>
    <mergeCell ref="AM41:AM43"/>
    <mergeCell ref="AN41:AN43"/>
    <mergeCell ref="AO41:AO43"/>
    <mergeCell ref="AP41:AP43"/>
    <mergeCell ref="AQ41:AQ43"/>
    <mergeCell ref="AR41:AR43"/>
    <mergeCell ref="Y41:Y42"/>
    <mergeCell ref="Z41:Z43"/>
    <mergeCell ref="AA41:AA43"/>
    <mergeCell ref="AB41:AB43"/>
    <mergeCell ref="AC41:AC42"/>
    <mergeCell ref="AD41:AD43"/>
    <mergeCell ref="AE41:AE43"/>
    <mergeCell ref="AF41:AF43"/>
    <mergeCell ref="AG41:AG43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J41:J43"/>
    <mergeCell ref="K41:K42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2"/>
    <mergeCell ref="V41:V43"/>
    <mergeCell ref="W41:W43"/>
    <mergeCell ref="X41:X43"/>
    <mergeCell ref="AM39:AM40"/>
    <mergeCell ref="AN39:AN40"/>
    <mergeCell ref="AO39:AO40"/>
    <mergeCell ref="AP39:AP40"/>
    <mergeCell ref="AQ39:AQ40"/>
    <mergeCell ref="AR39:AR40"/>
    <mergeCell ref="AS39:AS40"/>
    <mergeCell ref="AT39:AT40"/>
    <mergeCell ref="AV39:AV40"/>
    <mergeCell ref="BK38:BK43"/>
    <mergeCell ref="BL38:BL43"/>
    <mergeCell ref="BM38:BM43"/>
    <mergeCell ref="C39:C40"/>
    <mergeCell ref="D39:D40"/>
    <mergeCell ref="E39:E40"/>
    <mergeCell ref="F39:F40"/>
    <mergeCell ref="H39:H40"/>
    <mergeCell ref="I39:I40"/>
    <mergeCell ref="S39:S40"/>
    <mergeCell ref="T39:T40"/>
    <mergeCell ref="V39:V40"/>
    <mergeCell ref="W39:W40"/>
    <mergeCell ref="X39:X40"/>
    <mergeCell ref="Z39:Z40"/>
    <mergeCell ref="AA39:AA40"/>
    <mergeCell ref="AB39:AB40"/>
    <mergeCell ref="AD39:AD40"/>
    <mergeCell ref="AE39:AE40"/>
    <mergeCell ref="AF39:AF40"/>
    <mergeCell ref="AG39:AG40"/>
    <mergeCell ref="AI39:AI40"/>
    <mergeCell ref="AJ39:AJ40"/>
    <mergeCell ref="AK39:AK40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BJ38:BJ43"/>
    <mergeCell ref="BC41:BC43"/>
    <mergeCell ref="BD36:BM37"/>
    <mergeCell ref="B38:B43"/>
    <mergeCell ref="C38:F38"/>
    <mergeCell ref="H38:J38"/>
    <mergeCell ref="L38:O38"/>
    <mergeCell ref="P38:T38"/>
    <mergeCell ref="V38:X38"/>
    <mergeCell ref="J39:J40"/>
    <mergeCell ref="L39:L40"/>
    <mergeCell ref="M39:M40"/>
    <mergeCell ref="N39:N40"/>
    <mergeCell ref="Z38:AB38"/>
    <mergeCell ref="O39:O40"/>
    <mergeCell ref="P39:P40"/>
    <mergeCell ref="Q39:Q40"/>
    <mergeCell ref="R39:R40"/>
    <mergeCell ref="AD38:AG38"/>
    <mergeCell ref="AI38:AK38"/>
    <mergeCell ref="AM38:AP38"/>
    <mergeCell ref="AQ38:AT38"/>
    <mergeCell ref="AV38:AX38"/>
    <mergeCell ref="AZ38:BC38"/>
    <mergeCell ref="BE38:BE43"/>
    <mergeCell ref="BF38:BF43"/>
    <mergeCell ref="S1:AW1"/>
    <mergeCell ref="Q2:AZ2"/>
    <mergeCell ref="S3:AV3"/>
    <mergeCell ref="AC16:AR16"/>
    <mergeCell ref="L17:BF17"/>
    <mergeCell ref="Q18:BA18"/>
    <mergeCell ref="AK21:AS21"/>
    <mergeCell ref="AU21:AY21"/>
    <mergeCell ref="AM22:AS22"/>
    <mergeCell ref="AU22:BE22"/>
  </mergeCells>
  <phoneticPr fontId="6" type="noConversion"/>
  <pageMargins left="0.25" right="0.25" top="0.75" bottom="0.75" header="0.3" footer="0.3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15"/>
  <sheetViews>
    <sheetView zoomScale="120" zoomScaleSheetLayoutView="120" workbookViewId="0">
      <selection activeCell="AW17" sqref="AW17"/>
    </sheetView>
  </sheetViews>
  <sheetFormatPr defaultColWidth="9.140625" defaultRowHeight="12.75" x14ac:dyDescent="0.2"/>
  <cols>
    <col min="1" max="1" width="3.140625" style="539" customWidth="1"/>
    <col min="2" max="2" width="6.140625" style="539" customWidth="1"/>
    <col min="3" max="3" width="2" style="539" customWidth="1"/>
    <col min="4" max="4" width="2.140625" style="539" customWidth="1"/>
    <col min="5" max="5" width="2.28515625" style="539" customWidth="1"/>
    <col min="6" max="6" width="2.140625" style="539" customWidth="1"/>
    <col min="7" max="7" width="3.140625" style="539" customWidth="1"/>
    <col min="8" max="8" width="2.7109375" style="539" customWidth="1"/>
    <col min="9" max="9" width="3.28515625" style="539" customWidth="1"/>
    <col min="10" max="11" width="2.5703125" style="539" customWidth="1"/>
    <col min="12" max="12" width="2.140625" style="539" customWidth="1"/>
    <col min="13" max="13" width="2.28515625" style="539" customWidth="1"/>
    <col min="14" max="14" width="2.140625" style="539" customWidth="1"/>
    <col min="15" max="15" width="2.42578125" style="539" customWidth="1"/>
    <col min="16" max="19" width="2.140625" style="539" customWidth="1"/>
    <col min="20" max="24" width="2.42578125" style="539" customWidth="1"/>
    <col min="25" max="25" width="2.85546875" style="539" customWidth="1"/>
    <col min="26" max="33" width="2.42578125" style="539" customWidth="1"/>
    <col min="34" max="34" width="2.7109375" style="539" customWidth="1"/>
    <col min="35" max="55" width="2.42578125" style="539" customWidth="1"/>
    <col min="56" max="16384" width="9.140625" style="539"/>
  </cols>
  <sheetData>
    <row r="1" spans="2:55" ht="6.75" customHeight="1" x14ac:dyDescent="0.2">
      <c r="BB1" s="7"/>
      <c r="BC1" s="7"/>
    </row>
    <row r="2" spans="2:55" ht="15" customHeight="1" x14ac:dyDescent="0.2">
      <c r="B2" s="883" t="s">
        <v>156</v>
      </c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3"/>
      <c r="AA2" s="883"/>
      <c r="AB2" s="883"/>
      <c r="AC2" s="883"/>
      <c r="AD2" s="883"/>
      <c r="AE2" s="883"/>
      <c r="AF2" s="883"/>
      <c r="AG2" s="883"/>
      <c r="AH2" s="883"/>
      <c r="AI2" s="883"/>
      <c r="AJ2" s="883"/>
      <c r="AK2" s="883"/>
      <c r="AL2" s="883"/>
      <c r="AM2" s="883"/>
      <c r="AN2" s="883"/>
      <c r="AO2" s="883"/>
      <c r="AP2" s="883"/>
      <c r="AQ2" s="883"/>
      <c r="AR2" s="883"/>
      <c r="AS2" s="883"/>
      <c r="AT2" s="883"/>
      <c r="AU2" s="883"/>
      <c r="AV2" s="883"/>
      <c r="AW2" s="883"/>
      <c r="AX2" s="883"/>
      <c r="AY2" s="883"/>
      <c r="AZ2" s="883"/>
      <c r="BA2" s="883"/>
      <c r="BB2" s="883"/>
      <c r="BC2" s="36"/>
    </row>
    <row r="3" spans="2:55" ht="18.75" customHeight="1" thickBot="1" x14ac:dyDescent="0.25">
      <c r="W3" s="886"/>
      <c r="X3" s="886"/>
      <c r="Y3" s="886"/>
      <c r="Z3" s="886"/>
      <c r="AA3" s="886"/>
      <c r="AB3" s="886"/>
    </row>
    <row r="4" spans="2:55" ht="44.25" customHeight="1" thickBot="1" x14ac:dyDescent="0.25">
      <c r="B4" s="793" t="s">
        <v>440</v>
      </c>
      <c r="C4" s="884" t="s">
        <v>34</v>
      </c>
      <c r="D4" s="876"/>
      <c r="E4" s="876"/>
      <c r="F4" s="876"/>
      <c r="G4" s="885" t="s">
        <v>441</v>
      </c>
      <c r="H4" s="876" t="s">
        <v>35</v>
      </c>
      <c r="I4" s="876"/>
      <c r="J4" s="876"/>
      <c r="K4" s="885" t="s">
        <v>442</v>
      </c>
      <c r="L4" s="876" t="s">
        <v>36</v>
      </c>
      <c r="M4" s="876"/>
      <c r="N4" s="876"/>
      <c r="O4" s="876"/>
      <c r="P4" s="876" t="s">
        <v>37</v>
      </c>
      <c r="Q4" s="876"/>
      <c r="R4" s="876"/>
      <c r="S4" s="876"/>
      <c r="T4" s="885" t="s">
        <v>443</v>
      </c>
      <c r="U4" s="876" t="s">
        <v>38</v>
      </c>
      <c r="V4" s="876"/>
      <c r="W4" s="876"/>
      <c r="X4" s="876"/>
      <c r="Y4" s="882" t="s">
        <v>39</v>
      </c>
      <c r="Z4" s="882"/>
      <c r="AA4" s="882"/>
      <c r="AB4" s="882"/>
      <c r="AC4" s="876" t="s">
        <v>40</v>
      </c>
      <c r="AD4" s="876"/>
      <c r="AE4" s="876"/>
      <c r="AF4" s="876"/>
      <c r="AG4" s="880" t="s">
        <v>444</v>
      </c>
      <c r="AH4" s="877" t="s">
        <v>41</v>
      </c>
      <c r="AI4" s="878"/>
      <c r="AJ4" s="879"/>
      <c r="AK4" s="880" t="s">
        <v>445</v>
      </c>
      <c r="AL4" s="882" t="s">
        <v>42</v>
      </c>
      <c r="AM4" s="882"/>
      <c r="AN4" s="882"/>
      <c r="AO4" s="882"/>
      <c r="AP4" s="887" t="s">
        <v>43</v>
      </c>
      <c r="AQ4" s="888"/>
      <c r="AR4" s="888"/>
      <c r="AS4" s="889"/>
      <c r="AT4" s="880" t="s">
        <v>446</v>
      </c>
      <c r="AU4" s="877" t="s">
        <v>44</v>
      </c>
      <c r="AV4" s="878"/>
      <c r="AW4" s="879"/>
      <c r="AX4" s="880" t="s">
        <v>447</v>
      </c>
      <c r="AY4" s="877" t="s">
        <v>45</v>
      </c>
      <c r="AZ4" s="878"/>
      <c r="BA4" s="878"/>
      <c r="BB4" s="879"/>
      <c r="BC4" s="894" t="s">
        <v>448</v>
      </c>
    </row>
    <row r="5" spans="2:55" ht="25.5" customHeight="1" x14ac:dyDescent="0.2">
      <c r="B5" s="794" t="s">
        <v>449</v>
      </c>
      <c r="C5" s="795" t="s">
        <v>450</v>
      </c>
      <c r="D5" s="796" t="s">
        <v>451</v>
      </c>
      <c r="E5" s="796" t="s">
        <v>452</v>
      </c>
      <c r="F5" s="797" t="s">
        <v>453</v>
      </c>
      <c r="G5" s="885"/>
      <c r="H5" s="798" t="s">
        <v>454</v>
      </c>
      <c r="I5" s="796" t="s">
        <v>149</v>
      </c>
      <c r="J5" s="797" t="s">
        <v>455</v>
      </c>
      <c r="K5" s="885"/>
      <c r="L5" s="798" t="s">
        <v>456</v>
      </c>
      <c r="M5" s="796" t="s">
        <v>457</v>
      </c>
      <c r="N5" s="796" t="s">
        <v>458</v>
      </c>
      <c r="O5" s="797" t="s">
        <v>459</v>
      </c>
      <c r="P5" s="798" t="s">
        <v>460</v>
      </c>
      <c r="Q5" s="796" t="s">
        <v>461</v>
      </c>
      <c r="R5" s="796" t="s">
        <v>452</v>
      </c>
      <c r="S5" s="797" t="s">
        <v>453</v>
      </c>
      <c r="T5" s="885"/>
      <c r="U5" s="799" t="s">
        <v>213</v>
      </c>
      <c r="V5" s="796" t="s">
        <v>151</v>
      </c>
      <c r="W5" s="796" t="s">
        <v>152</v>
      </c>
      <c r="X5" s="797" t="s">
        <v>462</v>
      </c>
      <c r="Y5" s="795" t="s">
        <v>463</v>
      </c>
      <c r="Z5" s="796" t="s">
        <v>211</v>
      </c>
      <c r="AA5" s="796" t="s">
        <v>464</v>
      </c>
      <c r="AB5" s="800" t="s">
        <v>465</v>
      </c>
      <c r="AC5" s="801" t="s">
        <v>466</v>
      </c>
      <c r="AD5" s="796" t="s">
        <v>211</v>
      </c>
      <c r="AE5" s="796" t="s">
        <v>464</v>
      </c>
      <c r="AF5" s="797" t="s">
        <v>467</v>
      </c>
      <c r="AG5" s="881"/>
      <c r="AH5" s="802" t="s">
        <v>148</v>
      </c>
      <c r="AI5" s="803" t="s">
        <v>149</v>
      </c>
      <c r="AJ5" s="804" t="s">
        <v>468</v>
      </c>
      <c r="AK5" s="881"/>
      <c r="AL5" s="795" t="s">
        <v>469</v>
      </c>
      <c r="AM5" s="796" t="s">
        <v>470</v>
      </c>
      <c r="AN5" s="796" t="s">
        <v>471</v>
      </c>
      <c r="AO5" s="800" t="s">
        <v>212</v>
      </c>
      <c r="AP5" s="805" t="s">
        <v>472</v>
      </c>
      <c r="AQ5" s="796" t="s">
        <v>451</v>
      </c>
      <c r="AR5" s="796" t="s">
        <v>473</v>
      </c>
      <c r="AS5" s="806" t="s">
        <v>474</v>
      </c>
      <c r="AT5" s="881"/>
      <c r="AU5" s="802" t="s">
        <v>148</v>
      </c>
      <c r="AV5" s="803" t="s">
        <v>149</v>
      </c>
      <c r="AW5" s="804" t="s">
        <v>150</v>
      </c>
      <c r="AX5" s="881"/>
      <c r="AY5" s="802" t="s">
        <v>475</v>
      </c>
      <c r="AZ5" s="803" t="s">
        <v>208</v>
      </c>
      <c r="BA5" s="803" t="s">
        <v>458</v>
      </c>
      <c r="BB5" s="804" t="s">
        <v>476</v>
      </c>
      <c r="BC5" s="895"/>
    </row>
    <row r="6" spans="2:55" ht="13.5" thickBot="1" x14ac:dyDescent="0.25">
      <c r="B6" s="807" t="s">
        <v>477</v>
      </c>
      <c r="C6" s="808">
        <v>1</v>
      </c>
      <c r="D6" s="809">
        <v>2</v>
      </c>
      <c r="E6" s="809">
        <v>3</v>
      </c>
      <c r="F6" s="810">
        <v>4</v>
      </c>
      <c r="G6" s="811">
        <v>5</v>
      </c>
      <c r="H6" s="812">
        <v>6</v>
      </c>
      <c r="I6" s="809">
        <v>7</v>
      </c>
      <c r="J6" s="810">
        <v>8</v>
      </c>
      <c r="K6" s="811">
        <v>9</v>
      </c>
      <c r="L6" s="812">
        <v>10</v>
      </c>
      <c r="M6" s="809">
        <v>11</v>
      </c>
      <c r="N6" s="809">
        <v>12</v>
      </c>
      <c r="O6" s="810">
        <v>13</v>
      </c>
      <c r="P6" s="812">
        <v>14</v>
      </c>
      <c r="Q6" s="809">
        <v>15</v>
      </c>
      <c r="R6" s="809">
        <v>16</v>
      </c>
      <c r="S6" s="813">
        <v>17</v>
      </c>
      <c r="T6" s="811">
        <v>18</v>
      </c>
      <c r="U6" s="812">
        <v>19</v>
      </c>
      <c r="V6" s="809">
        <v>20</v>
      </c>
      <c r="W6" s="809">
        <v>21</v>
      </c>
      <c r="X6" s="810">
        <v>22</v>
      </c>
      <c r="Y6" s="808">
        <v>23</v>
      </c>
      <c r="Z6" s="809">
        <v>24</v>
      </c>
      <c r="AA6" s="809">
        <v>25</v>
      </c>
      <c r="AB6" s="814">
        <v>26</v>
      </c>
      <c r="AC6" s="815">
        <v>27</v>
      </c>
      <c r="AD6" s="809">
        <v>28</v>
      </c>
      <c r="AE6" s="809">
        <v>29</v>
      </c>
      <c r="AF6" s="810">
        <v>30</v>
      </c>
      <c r="AG6" s="816">
        <v>31</v>
      </c>
      <c r="AH6" s="817">
        <v>32</v>
      </c>
      <c r="AI6" s="818">
        <v>33</v>
      </c>
      <c r="AJ6" s="819">
        <v>34</v>
      </c>
      <c r="AK6" s="816">
        <v>35</v>
      </c>
      <c r="AL6" s="808">
        <v>36</v>
      </c>
      <c r="AM6" s="809">
        <v>37</v>
      </c>
      <c r="AN6" s="809">
        <v>38</v>
      </c>
      <c r="AO6" s="814">
        <v>39</v>
      </c>
      <c r="AP6" s="820">
        <v>40</v>
      </c>
      <c r="AQ6" s="809">
        <v>41</v>
      </c>
      <c r="AR6" s="809">
        <v>42</v>
      </c>
      <c r="AS6" s="821">
        <v>43</v>
      </c>
      <c r="AT6" s="816">
        <v>44</v>
      </c>
      <c r="AU6" s="817">
        <v>45</v>
      </c>
      <c r="AV6" s="818">
        <v>46</v>
      </c>
      <c r="AW6" s="819">
        <v>47</v>
      </c>
      <c r="AX6" s="816">
        <v>48</v>
      </c>
      <c r="AY6" s="817">
        <v>49</v>
      </c>
      <c r="AZ6" s="818">
        <v>50</v>
      </c>
      <c r="BA6" s="818">
        <v>51</v>
      </c>
      <c r="BB6" s="819">
        <v>52</v>
      </c>
      <c r="BC6" s="822"/>
    </row>
    <row r="7" spans="2:55" x14ac:dyDescent="0.2">
      <c r="B7" s="444" t="s">
        <v>224</v>
      </c>
      <c r="C7" s="437"/>
      <c r="D7" s="34"/>
      <c r="E7" s="34"/>
      <c r="F7" s="438"/>
      <c r="G7" s="435"/>
      <c r="H7" s="437"/>
      <c r="I7" s="34">
        <v>16.8</v>
      </c>
      <c r="J7" s="438"/>
      <c r="K7" s="442"/>
      <c r="L7" s="437"/>
      <c r="M7" s="34"/>
      <c r="N7" s="34"/>
      <c r="O7" s="438"/>
      <c r="P7" s="437"/>
      <c r="Q7" s="34"/>
      <c r="R7" s="34"/>
      <c r="S7" s="823" t="s">
        <v>214</v>
      </c>
      <c r="T7" s="435" t="s">
        <v>143</v>
      </c>
      <c r="U7" s="437" t="s">
        <v>143</v>
      </c>
      <c r="V7" s="34"/>
      <c r="W7" s="34"/>
      <c r="X7" s="438"/>
      <c r="Y7" s="437"/>
      <c r="Z7" s="34"/>
      <c r="AA7" s="34"/>
      <c r="AB7" s="438"/>
      <c r="AC7" s="437"/>
      <c r="AD7" s="34"/>
      <c r="AE7" s="34"/>
      <c r="AF7" s="438"/>
      <c r="AG7" s="447"/>
      <c r="AH7" s="437"/>
      <c r="AI7" s="34"/>
      <c r="AJ7" s="438"/>
      <c r="AK7" s="435"/>
      <c r="AL7" s="437"/>
      <c r="AM7" s="34"/>
      <c r="AN7" s="34"/>
      <c r="AO7" s="438"/>
      <c r="AP7" s="540"/>
      <c r="AQ7" s="34"/>
      <c r="AR7" s="34"/>
      <c r="AS7" s="34" t="s">
        <v>214</v>
      </c>
      <c r="AT7" s="435" t="s">
        <v>143</v>
      </c>
      <c r="AU7" s="437" t="s">
        <v>143</v>
      </c>
      <c r="AV7" s="34" t="s">
        <v>143</v>
      </c>
      <c r="AW7" s="446" t="s">
        <v>143</v>
      </c>
      <c r="AX7" s="435" t="s">
        <v>143</v>
      </c>
      <c r="AY7" s="437" t="s">
        <v>143</v>
      </c>
      <c r="AZ7" s="34" t="s">
        <v>143</v>
      </c>
      <c r="BA7" s="34" t="s">
        <v>143</v>
      </c>
      <c r="BB7" s="446" t="s">
        <v>143</v>
      </c>
      <c r="BC7" s="446"/>
    </row>
    <row r="8" spans="2:55" x14ac:dyDescent="0.2">
      <c r="B8" s="444" t="s">
        <v>231</v>
      </c>
      <c r="C8" s="437"/>
      <c r="D8" s="34"/>
      <c r="E8" s="34"/>
      <c r="F8" s="438"/>
      <c r="G8" s="435"/>
      <c r="H8" s="437"/>
      <c r="I8" s="34">
        <v>13.3</v>
      </c>
      <c r="J8" s="438"/>
      <c r="K8" s="442"/>
      <c r="L8" s="437"/>
      <c r="M8" s="34"/>
      <c r="N8" s="34"/>
      <c r="O8" s="438"/>
      <c r="P8" s="437" t="s">
        <v>215</v>
      </c>
      <c r="Q8" s="34" t="s">
        <v>215</v>
      </c>
      <c r="R8" s="34" t="s">
        <v>215</v>
      </c>
      <c r="S8" s="824" t="s">
        <v>214</v>
      </c>
      <c r="T8" s="435" t="s">
        <v>143</v>
      </c>
      <c r="U8" s="437" t="s">
        <v>143</v>
      </c>
      <c r="V8" s="34"/>
      <c r="W8" s="34"/>
      <c r="X8" s="438"/>
      <c r="Y8" s="437"/>
      <c r="Z8" s="34"/>
      <c r="AA8" s="34"/>
      <c r="AB8" s="438"/>
      <c r="AC8" s="437"/>
      <c r="AD8" s="34"/>
      <c r="AE8" s="34"/>
      <c r="AF8" s="438"/>
      <c r="AG8" s="447"/>
      <c r="AH8" s="437"/>
      <c r="AI8" s="34"/>
      <c r="AJ8" s="438"/>
      <c r="AK8" s="435"/>
      <c r="AL8" s="437"/>
      <c r="AM8" s="34"/>
      <c r="AN8" s="34"/>
      <c r="AO8" s="785" t="s">
        <v>218</v>
      </c>
      <c r="AP8" s="540" t="s">
        <v>218</v>
      </c>
      <c r="AQ8" s="34" t="s">
        <v>218</v>
      </c>
      <c r="AR8" s="540" t="s">
        <v>218</v>
      </c>
      <c r="AS8" s="446" t="s">
        <v>214</v>
      </c>
      <c r="AT8" s="438" t="s">
        <v>214</v>
      </c>
      <c r="AU8" s="437" t="s">
        <v>143</v>
      </c>
      <c r="AV8" s="34" t="s">
        <v>143</v>
      </c>
      <c r="AW8" s="446" t="s">
        <v>143</v>
      </c>
      <c r="AX8" s="435" t="s">
        <v>143</v>
      </c>
      <c r="AY8" s="437" t="s">
        <v>143</v>
      </c>
      <c r="AZ8" s="34" t="s">
        <v>143</v>
      </c>
      <c r="BA8" s="34" t="s">
        <v>143</v>
      </c>
      <c r="BB8" s="446" t="s">
        <v>143</v>
      </c>
      <c r="BC8" s="446"/>
    </row>
    <row r="9" spans="2:55" x14ac:dyDescent="0.2">
      <c r="B9" s="444" t="s">
        <v>46</v>
      </c>
      <c r="C9" s="437"/>
      <c r="D9" s="34"/>
      <c r="E9" s="34"/>
      <c r="F9" s="438"/>
      <c r="G9" s="435"/>
      <c r="H9" s="437"/>
      <c r="I9" s="34">
        <v>13.7</v>
      </c>
      <c r="J9" s="438"/>
      <c r="K9" s="442"/>
      <c r="L9" s="437"/>
      <c r="M9" s="34"/>
      <c r="N9" s="34"/>
      <c r="O9" s="438"/>
      <c r="P9" s="437" t="s">
        <v>215</v>
      </c>
      <c r="Q9" s="34" t="s">
        <v>215</v>
      </c>
      <c r="R9" s="34" t="s">
        <v>215</v>
      </c>
      <c r="S9" s="438" t="s">
        <v>214</v>
      </c>
      <c r="T9" s="435" t="s">
        <v>143</v>
      </c>
      <c r="U9" s="437" t="s">
        <v>143</v>
      </c>
      <c r="V9" s="34"/>
      <c r="W9" s="34"/>
      <c r="X9" s="438"/>
      <c r="Y9" s="437"/>
      <c r="Z9" s="34"/>
      <c r="AA9" s="34"/>
      <c r="AB9" s="438"/>
      <c r="AC9" s="437"/>
      <c r="AD9" s="34"/>
      <c r="AE9" s="34"/>
      <c r="AF9" s="438"/>
      <c r="AG9" s="435"/>
      <c r="AH9" s="437"/>
      <c r="AI9" s="781"/>
      <c r="AJ9" s="438"/>
      <c r="AK9" s="782"/>
      <c r="AL9" s="437"/>
      <c r="AM9" s="34"/>
      <c r="AN9" s="34" t="s">
        <v>218</v>
      </c>
      <c r="AO9" s="438" t="s">
        <v>218</v>
      </c>
      <c r="AP9" s="540" t="s">
        <v>218</v>
      </c>
      <c r="AQ9" s="34" t="s">
        <v>218</v>
      </c>
      <c r="AR9" s="540" t="s">
        <v>214</v>
      </c>
      <c r="AS9" s="446" t="s">
        <v>214</v>
      </c>
      <c r="AT9" s="438" t="s">
        <v>143</v>
      </c>
      <c r="AU9" s="437" t="s">
        <v>143</v>
      </c>
      <c r="AV9" s="34" t="s">
        <v>143</v>
      </c>
      <c r="AW9" s="446" t="s">
        <v>143</v>
      </c>
      <c r="AX9" s="435" t="s">
        <v>143</v>
      </c>
      <c r="AY9" s="437" t="s">
        <v>143</v>
      </c>
      <c r="AZ9" s="34" t="s">
        <v>143</v>
      </c>
      <c r="BA9" s="34" t="s">
        <v>143</v>
      </c>
      <c r="BB9" s="446" t="s">
        <v>143</v>
      </c>
      <c r="BC9" s="446"/>
    </row>
    <row r="10" spans="2:55" ht="13.5" thickBot="1" x14ac:dyDescent="0.25">
      <c r="B10" s="445" t="s">
        <v>232</v>
      </c>
      <c r="C10" s="439"/>
      <c r="D10" s="440"/>
      <c r="E10" s="440"/>
      <c r="F10" s="441"/>
      <c r="G10" s="436"/>
      <c r="H10" s="439"/>
      <c r="I10" s="440">
        <v>12</v>
      </c>
      <c r="J10" s="441"/>
      <c r="K10" s="443"/>
      <c r="L10" s="439"/>
      <c r="M10" s="440"/>
      <c r="N10" s="440"/>
      <c r="O10" s="441" t="s">
        <v>215</v>
      </c>
      <c r="P10" s="439" t="s">
        <v>215</v>
      </c>
      <c r="Q10" s="440" t="s">
        <v>218</v>
      </c>
      <c r="R10" s="440" t="s">
        <v>218</v>
      </c>
      <c r="S10" s="784" t="s">
        <v>214</v>
      </c>
      <c r="T10" s="436" t="s">
        <v>143</v>
      </c>
      <c r="U10" s="439" t="s">
        <v>143</v>
      </c>
      <c r="V10" s="440"/>
      <c r="W10" s="440"/>
      <c r="X10" s="441"/>
      <c r="Y10" s="439"/>
      <c r="Z10" s="440"/>
      <c r="AA10" s="440"/>
      <c r="AB10" s="777" t="s">
        <v>215</v>
      </c>
      <c r="AC10" s="541" t="s">
        <v>215</v>
      </c>
      <c r="AD10" s="778" t="s">
        <v>215</v>
      </c>
      <c r="AE10" s="440" t="s">
        <v>218</v>
      </c>
      <c r="AF10" s="778" t="s">
        <v>218</v>
      </c>
      <c r="AG10" s="779" t="s">
        <v>218</v>
      </c>
      <c r="AH10" s="780" t="s">
        <v>218</v>
      </c>
      <c r="AI10" s="440" t="s">
        <v>218</v>
      </c>
      <c r="AJ10" s="441" t="s">
        <v>218</v>
      </c>
      <c r="AK10" s="441" t="s">
        <v>218</v>
      </c>
      <c r="AL10" s="783" t="s">
        <v>218</v>
      </c>
      <c r="AM10" s="440" t="s">
        <v>214</v>
      </c>
      <c r="AN10" s="541" t="s">
        <v>219</v>
      </c>
      <c r="AO10" s="784" t="s">
        <v>219</v>
      </c>
      <c r="AP10" s="541" t="s">
        <v>219</v>
      </c>
      <c r="AQ10" s="440" t="s">
        <v>219</v>
      </c>
      <c r="AR10" s="440" t="s">
        <v>219</v>
      </c>
      <c r="AS10" s="440" t="s">
        <v>219</v>
      </c>
      <c r="AT10" s="436"/>
      <c r="AU10" s="439"/>
      <c r="AV10" s="440"/>
      <c r="AW10" s="441"/>
      <c r="AX10" s="436"/>
      <c r="AY10" s="439"/>
      <c r="AZ10" s="440"/>
      <c r="BA10" s="440"/>
      <c r="BB10" s="441"/>
      <c r="BC10" s="448"/>
    </row>
    <row r="12" spans="2:55" ht="8.25" customHeight="1" x14ac:dyDescent="0.2"/>
    <row r="13" spans="2:55" ht="21" customHeight="1" x14ac:dyDescent="0.2">
      <c r="B13" s="890" t="s">
        <v>29</v>
      </c>
      <c r="C13" s="890"/>
      <c r="D13" s="890"/>
      <c r="E13" s="890"/>
      <c r="F13" s="890"/>
      <c r="G13" s="891" t="s">
        <v>129</v>
      </c>
      <c r="H13" s="891"/>
      <c r="I13" s="891"/>
      <c r="J13" s="891"/>
      <c r="K13" s="891"/>
      <c r="L13" s="891"/>
      <c r="M13" s="891"/>
      <c r="N13" s="891" t="s">
        <v>217</v>
      </c>
      <c r="O13" s="891"/>
      <c r="P13" s="891"/>
      <c r="Q13" s="891"/>
      <c r="R13" s="891"/>
      <c r="S13" s="891"/>
      <c r="T13" s="891"/>
      <c r="U13" s="891" t="s">
        <v>216</v>
      </c>
      <c r="V13" s="891"/>
      <c r="W13" s="891"/>
      <c r="X13" s="891"/>
      <c r="Y13" s="891"/>
      <c r="Z13" s="891"/>
      <c r="AA13" s="891"/>
      <c r="AB13" s="891" t="s">
        <v>47</v>
      </c>
      <c r="AC13" s="891"/>
      <c r="AD13" s="891"/>
      <c r="AE13" s="891"/>
      <c r="AF13" s="891"/>
      <c r="AG13" s="896" t="s">
        <v>30</v>
      </c>
      <c r="AH13" s="896"/>
      <c r="AI13" s="896"/>
      <c r="AJ13" s="896"/>
      <c r="AK13" s="896"/>
      <c r="AL13" s="896"/>
      <c r="AM13" s="786"/>
      <c r="AN13" s="786"/>
      <c r="AO13" s="786"/>
      <c r="AP13" s="786"/>
      <c r="AQ13" s="896"/>
      <c r="AR13" s="896"/>
      <c r="AS13" s="896"/>
      <c r="AT13" s="896"/>
      <c r="AU13" s="896"/>
      <c r="AV13" s="896"/>
      <c r="AW13" s="896"/>
      <c r="AX13" s="897"/>
      <c r="AY13" s="897"/>
      <c r="AZ13" s="787"/>
      <c r="BA13" s="787"/>
      <c r="BB13" s="787"/>
      <c r="BC13" s="787"/>
    </row>
    <row r="14" spans="2:55" x14ac:dyDescent="0.2">
      <c r="B14" s="788"/>
      <c r="C14" s="788"/>
      <c r="D14" s="788"/>
      <c r="E14" s="788"/>
      <c r="F14" s="788"/>
      <c r="G14" s="788"/>
      <c r="H14" s="788"/>
      <c r="I14" s="788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  <c r="U14" s="788"/>
      <c r="V14" s="788"/>
      <c r="W14" s="788"/>
      <c r="X14" s="788"/>
      <c r="Y14" s="788"/>
      <c r="Z14" s="788"/>
      <c r="AA14" s="788"/>
      <c r="AB14" s="788"/>
      <c r="AC14" s="788"/>
      <c r="AD14" s="788"/>
      <c r="AE14" s="788"/>
      <c r="AF14" s="788"/>
      <c r="AG14" s="788"/>
      <c r="AH14" s="788"/>
      <c r="AI14" s="788"/>
      <c r="AJ14" s="788"/>
      <c r="AK14" s="788"/>
      <c r="AL14" s="788"/>
      <c r="AM14" s="788"/>
      <c r="AN14" s="788"/>
      <c r="AO14" s="788"/>
      <c r="AP14" s="788"/>
      <c r="AQ14" s="789"/>
      <c r="AR14" s="789"/>
      <c r="AS14" s="789"/>
      <c r="AT14" s="789"/>
      <c r="AU14" s="789"/>
      <c r="AV14" s="789"/>
      <c r="AW14" s="789"/>
      <c r="AX14" s="788"/>
      <c r="AY14" s="788"/>
      <c r="AZ14" s="787"/>
      <c r="BA14" s="787"/>
      <c r="BB14" s="787"/>
      <c r="BC14" s="787"/>
    </row>
    <row r="15" spans="2:55" x14ac:dyDescent="0.2">
      <c r="B15" s="790"/>
      <c r="C15" s="892"/>
      <c r="D15" s="892"/>
      <c r="E15" s="892"/>
      <c r="F15" s="790"/>
      <c r="G15" s="790"/>
      <c r="H15" s="790"/>
      <c r="I15" s="898" t="s">
        <v>214</v>
      </c>
      <c r="J15" s="898"/>
      <c r="K15" s="898"/>
      <c r="L15" s="790"/>
      <c r="M15" s="790"/>
      <c r="N15" s="790"/>
      <c r="O15" s="892" t="s">
        <v>215</v>
      </c>
      <c r="P15" s="892"/>
      <c r="Q15" s="892"/>
      <c r="R15" s="791"/>
      <c r="S15" s="791"/>
      <c r="T15" s="790"/>
      <c r="U15" s="790"/>
      <c r="V15" s="899" t="s">
        <v>218</v>
      </c>
      <c r="W15" s="900"/>
      <c r="X15" s="900"/>
      <c r="Y15" s="901"/>
      <c r="Z15" s="790"/>
      <c r="AA15" s="790"/>
      <c r="AB15" s="791"/>
      <c r="AC15" s="892" t="s">
        <v>219</v>
      </c>
      <c r="AD15" s="892"/>
      <c r="AE15" s="892"/>
      <c r="AF15" s="790"/>
      <c r="AG15" s="790"/>
      <c r="AH15" s="790"/>
      <c r="AI15" s="892" t="s">
        <v>143</v>
      </c>
      <c r="AJ15" s="892"/>
      <c r="AK15" s="892"/>
      <c r="AL15" s="790"/>
      <c r="AM15" s="790"/>
      <c r="AN15" s="790"/>
      <c r="AO15" s="790"/>
      <c r="AP15" s="790"/>
      <c r="AQ15" s="792"/>
      <c r="AR15" s="792"/>
      <c r="AS15" s="893"/>
      <c r="AT15" s="893"/>
      <c r="AU15" s="893"/>
      <c r="AV15" s="792"/>
      <c r="AW15" s="792"/>
      <c r="AX15" s="790"/>
      <c r="AY15" s="790"/>
      <c r="AZ15" s="787"/>
      <c r="BA15" s="787"/>
      <c r="BB15" s="787"/>
      <c r="BC15" s="787"/>
    </row>
  </sheetData>
  <mergeCells count="37">
    <mergeCell ref="C15:E15"/>
    <mergeCell ref="I15:K15"/>
    <mergeCell ref="O15:Q15"/>
    <mergeCell ref="AC15:AE15"/>
    <mergeCell ref="V15:Y15"/>
    <mergeCell ref="AI15:AK15"/>
    <mergeCell ref="AS15:AU15"/>
    <mergeCell ref="BC4:BC5"/>
    <mergeCell ref="AG13:AL13"/>
    <mergeCell ref="AQ13:AW13"/>
    <mergeCell ref="AX13:AY13"/>
    <mergeCell ref="B13:F13"/>
    <mergeCell ref="G13:M13"/>
    <mergeCell ref="N13:T13"/>
    <mergeCell ref="U13:AA13"/>
    <mergeCell ref="AB13:AF13"/>
    <mergeCell ref="B2:BB2"/>
    <mergeCell ref="C4:F4"/>
    <mergeCell ref="G4:G5"/>
    <mergeCell ref="H4:J4"/>
    <mergeCell ref="K4:K5"/>
    <mergeCell ref="AY4:BB4"/>
    <mergeCell ref="AC4:AF4"/>
    <mergeCell ref="AX4:AX5"/>
    <mergeCell ref="Y4:AB4"/>
    <mergeCell ref="L4:O4"/>
    <mergeCell ref="AU4:AW4"/>
    <mergeCell ref="AT4:AT5"/>
    <mergeCell ref="W3:AB3"/>
    <mergeCell ref="P4:S4"/>
    <mergeCell ref="T4:T5"/>
    <mergeCell ref="AP4:AS4"/>
    <mergeCell ref="U4:X4"/>
    <mergeCell ref="AH4:AJ4"/>
    <mergeCell ref="AK4:AK5"/>
    <mergeCell ref="AG4:AG5"/>
    <mergeCell ref="AL4:AO4"/>
  </mergeCells>
  <phoneticPr fontId="6" type="noConversion"/>
  <pageMargins left="0.25" right="0.25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workbookViewId="0"/>
  </sheetViews>
  <sheetFormatPr defaultRowHeight="12.75" x14ac:dyDescent="0.2"/>
  <cols>
    <col min="1" max="1" width="11.28515625" customWidth="1"/>
    <col min="2" max="2" width="30.7109375" customWidth="1"/>
    <col min="3" max="4" width="5.85546875" customWidth="1"/>
    <col min="5" max="5" width="7" customWidth="1"/>
    <col min="6" max="6" width="6.85546875" customWidth="1"/>
    <col min="7" max="7" width="6.42578125" customWidth="1"/>
    <col min="8" max="8" width="6.85546875" customWidth="1"/>
    <col min="9" max="9" width="7.28515625" customWidth="1"/>
    <col min="10" max="10" width="7" customWidth="1"/>
    <col min="11" max="11" width="7.85546875" customWidth="1"/>
    <col min="12" max="12" width="8" customWidth="1"/>
    <col min="13" max="13" width="6.28515625" customWidth="1"/>
    <col min="14" max="14" width="4.7109375" customWidth="1"/>
    <col min="15" max="16" width="5.140625" customWidth="1"/>
    <col min="17" max="18" width="4.5703125" customWidth="1"/>
    <col min="19" max="19" width="4.28515625" customWidth="1"/>
    <col min="20" max="20" width="5.85546875" customWidth="1"/>
    <col min="21" max="21" width="5" customWidth="1"/>
    <col min="22" max="23" width="4.5703125" customWidth="1"/>
    <col min="24" max="24" width="4.85546875" customWidth="1"/>
    <col min="25" max="25" width="5" customWidth="1"/>
    <col min="26" max="26" width="4.85546875" customWidth="1"/>
    <col min="27" max="27" width="4.5703125" customWidth="1"/>
    <col min="28" max="28" width="5.140625" customWidth="1"/>
    <col min="29" max="29" width="5.85546875" customWidth="1"/>
    <col min="30" max="30" width="5.28515625" customWidth="1"/>
    <col min="31" max="31" width="6.140625" customWidth="1"/>
  </cols>
  <sheetData>
    <row r="1" spans="1:32" ht="13.5" thickBot="1" x14ac:dyDescent="0.25">
      <c r="A1" s="1"/>
      <c r="B1" s="1"/>
      <c r="C1" s="2"/>
      <c r="D1" s="910" t="s">
        <v>145</v>
      </c>
      <c r="E1" s="910"/>
      <c r="F1" s="910"/>
      <c r="G1" s="910"/>
      <c r="H1" s="910"/>
      <c r="I1" s="910"/>
      <c r="J1" s="910"/>
      <c r="K1" s="910"/>
      <c r="L1" s="910"/>
      <c r="M1" s="873"/>
      <c r="N1" s="873"/>
      <c r="O1" s="873"/>
      <c r="P1" s="873"/>
      <c r="Q1" s="873"/>
      <c r="R1" s="873"/>
      <c r="S1" s="873"/>
      <c r="T1" s="873"/>
      <c r="U1" s="911"/>
      <c r="V1" s="911"/>
      <c r="W1" s="911"/>
      <c r="X1" s="911"/>
      <c r="Y1" s="911"/>
      <c r="Z1" s="911"/>
      <c r="AA1" s="911"/>
      <c r="AB1" s="911"/>
      <c r="AC1" s="911"/>
      <c r="AD1" s="911"/>
      <c r="AE1" s="911"/>
    </row>
    <row r="2" spans="1:32" ht="21.75" customHeight="1" thickBot="1" x14ac:dyDescent="0.25">
      <c r="A2" s="17"/>
      <c r="B2" s="18"/>
      <c r="C2" s="902" t="s">
        <v>207</v>
      </c>
      <c r="D2" s="903"/>
      <c r="E2" s="903"/>
      <c r="F2" s="903"/>
      <c r="G2" s="918" t="s">
        <v>78</v>
      </c>
      <c r="H2" s="918" t="s">
        <v>79</v>
      </c>
      <c r="I2" s="912" t="s">
        <v>76</v>
      </c>
      <c r="J2" s="913"/>
      <c r="K2" s="913"/>
      <c r="L2" s="914"/>
      <c r="M2" s="912" t="s">
        <v>0</v>
      </c>
      <c r="N2" s="913"/>
      <c r="O2" s="913"/>
      <c r="P2" s="913"/>
      <c r="Q2" s="913"/>
      <c r="R2" s="913"/>
      <c r="S2" s="913"/>
      <c r="T2" s="913"/>
      <c r="U2" s="913"/>
      <c r="V2" s="913"/>
      <c r="W2" s="913"/>
      <c r="X2" s="913"/>
      <c r="Y2" s="913"/>
      <c r="Z2" s="913"/>
      <c r="AA2" s="913"/>
      <c r="AB2" s="913"/>
      <c r="AC2" s="924"/>
      <c r="AD2" s="924"/>
      <c r="AE2" s="925"/>
      <c r="AF2" s="15"/>
    </row>
    <row r="3" spans="1:32" ht="19.5" customHeight="1" thickBot="1" x14ac:dyDescent="0.25">
      <c r="A3" s="19" t="s">
        <v>1</v>
      </c>
      <c r="B3" s="20" t="s">
        <v>2</v>
      </c>
      <c r="C3" s="71" t="s">
        <v>3</v>
      </c>
      <c r="D3" s="72" t="s">
        <v>4</v>
      </c>
      <c r="E3" s="72" t="s">
        <v>5</v>
      </c>
      <c r="F3" s="73" t="s">
        <v>86</v>
      </c>
      <c r="G3" s="919"/>
      <c r="H3" s="919"/>
      <c r="I3" s="82"/>
      <c r="J3" s="956" t="s">
        <v>108</v>
      </c>
      <c r="K3" s="915" t="s">
        <v>107</v>
      </c>
      <c r="L3" s="904" t="s">
        <v>77</v>
      </c>
      <c r="M3" s="957" t="s">
        <v>7</v>
      </c>
      <c r="N3" s="958"/>
      <c r="O3" s="959"/>
      <c r="P3" s="942" t="s">
        <v>8</v>
      </c>
      <c r="Q3" s="943"/>
      <c r="R3" s="943"/>
      <c r="S3" s="943"/>
      <c r="T3" s="944"/>
      <c r="U3" s="931" t="s">
        <v>9</v>
      </c>
      <c r="V3" s="932"/>
      <c r="W3" s="932"/>
      <c r="X3" s="933"/>
      <c r="Y3" s="48"/>
      <c r="Z3" s="938" t="s">
        <v>10</v>
      </c>
      <c r="AA3" s="939"/>
      <c r="AB3" s="939"/>
      <c r="AC3" s="940"/>
      <c r="AD3" s="940"/>
      <c r="AE3" s="941"/>
      <c r="AF3" s="15"/>
    </row>
    <row r="4" spans="1:32" ht="18.75" customHeight="1" x14ac:dyDescent="0.2">
      <c r="A4" s="21"/>
      <c r="B4" s="20" t="s">
        <v>11</v>
      </c>
      <c r="C4" s="71" t="s">
        <v>12</v>
      </c>
      <c r="D4" s="72" t="s">
        <v>13</v>
      </c>
      <c r="E4" s="72" t="s">
        <v>31</v>
      </c>
      <c r="F4" s="73" t="s">
        <v>14</v>
      </c>
      <c r="G4" s="919"/>
      <c r="H4" s="919"/>
      <c r="I4" s="83" t="s">
        <v>6</v>
      </c>
      <c r="J4" s="916"/>
      <c r="K4" s="916"/>
      <c r="L4" s="905"/>
      <c r="M4" s="946" t="s">
        <v>6</v>
      </c>
      <c r="N4" s="85">
        <v>1</v>
      </c>
      <c r="O4" s="86">
        <v>2</v>
      </c>
      <c r="P4" s="948" t="s">
        <v>6</v>
      </c>
      <c r="Q4" s="965">
        <v>3</v>
      </c>
      <c r="R4" s="966"/>
      <c r="S4" s="934">
        <v>4</v>
      </c>
      <c r="T4" s="934"/>
      <c r="U4" s="960" t="s">
        <v>6</v>
      </c>
      <c r="V4" s="49">
        <v>5</v>
      </c>
      <c r="W4" s="50"/>
      <c r="X4" s="926">
        <v>6</v>
      </c>
      <c r="Y4" s="927"/>
      <c r="Z4" s="921" t="s">
        <v>6</v>
      </c>
      <c r="AA4" s="117">
        <v>7</v>
      </c>
      <c r="AB4" s="935">
        <v>8</v>
      </c>
      <c r="AC4" s="936"/>
      <c r="AD4" s="936"/>
      <c r="AE4" s="937"/>
      <c r="AF4" s="15"/>
    </row>
    <row r="5" spans="1:32" ht="19.5" customHeight="1" x14ac:dyDescent="0.2">
      <c r="A5" s="21"/>
      <c r="B5" s="20"/>
      <c r="C5" s="71"/>
      <c r="D5" s="74"/>
      <c r="E5" s="72"/>
      <c r="F5" s="73"/>
      <c r="G5" s="919"/>
      <c r="H5" s="919"/>
      <c r="I5" s="83"/>
      <c r="J5" s="916"/>
      <c r="K5" s="916"/>
      <c r="L5" s="905"/>
      <c r="M5" s="947"/>
      <c r="N5" s="87" t="s">
        <v>15</v>
      </c>
      <c r="O5" s="88" t="s">
        <v>15</v>
      </c>
      <c r="P5" s="948"/>
      <c r="Q5" s="963" t="s">
        <v>15</v>
      </c>
      <c r="R5" s="964"/>
      <c r="S5" s="44"/>
      <c r="T5" s="44" t="s">
        <v>15</v>
      </c>
      <c r="U5" s="961"/>
      <c r="V5" s="51" t="s">
        <v>15</v>
      </c>
      <c r="W5" s="52"/>
      <c r="X5" s="53" t="s">
        <v>15</v>
      </c>
      <c r="Y5" s="54"/>
      <c r="Z5" s="922"/>
      <c r="AA5" s="59" t="s">
        <v>15</v>
      </c>
      <c r="AB5" s="928" t="s">
        <v>15</v>
      </c>
      <c r="AC5" s="929"/>
      <c r="AD5" s="929"/>
      <c r="AE5" s="930"/>
      <c r="AF5" s="15"/>
    </row>
    <row r="6" spans="1:32" ht="27.75" customHeight="1" thickBot="1" x14ac:dyDescent="0.25">
      <c r="A6" s="23"/>
      <c r="B6" s="120"/>
      <c r="C6" s="121"/>
      <c r="D6" s="122"/>
      <c r="E6" s="123"/>
      <c r="F6" s="124"/>
      <c r="G6" s="920"/>
      <c r="H6" s="920"/>
      <c r="I6" s="125"/>
      <c r="J6" s="917"/>
      <c r="K6" s="917"/>
      <c r="L6" s="906"/>
      <c r="M6" s="947"/>
      <c r="N6" s="373">
        <v>17</v>
      </c>
      <c r="O6" s="374">
        <v>22</v>
      </c>
      <c r="P6" s="948"/>
      <c r="Q6" s="126">
        <v>10</v>
      </c>
      <c r="R6" s="126">
        <v>6</v>
      </c>
      <c r="S6" s="126">
        <v>14</v>
      </c>
      <c r="T6" s="256">
        <v>9</v>
      </c>
      <c r="U6" s="962"/>
      <c r="V6" s="127">
        <v>11</v>
      </c>
      <c r="W6" s="127">
        <v>6</v>
      </c>
      <c r="X6" s="127">
        <v>15</v>
      </c>
      <c r="Y6" s="258">
        <v>7</v>
      </c>
      <c r="Z6" s="923"/>
      <c r="AA6" s="128">
        <v>17</v>
      </c>
      <c r="AB6" s="128">
        <v>12</v>
      </c>
      <c r="AC6" s="128">
        <v>2</v>
      </c>
      <c r="AD6" s="128">
        <v>4</v>
      </c>
      <c r="AE6" s="257">
        <v>2</v>
      </c>
      <c r="AF6" s="15"/>
    </row>
    <row r="7" spans="1:32" ht="13.5" thickBot="1" x14ac:dyDescent="0.25">
      <c r="A7" s="100" t="s">
        <v>32</v>
      </c>
      <c r="B7" s="274" t="s">
        <v>16</v>
      </c>
      <c r="C7" s="135" t="s">
        <v>17</v>
      </c>
      <c r="D7" s="135" t="s">
        <v>18</v>
      </c>
      <c r="E7" s="135" t="s">
        <v>19</v>
      </c>
      <c r="F7" s="135" t="s">
        <v>20</v>
      </c>
      <c r="G7" s="29">
        <v>7</v>
      </c>
      <c r="H7" s="29">
        <v>8</v>
      </c>
      <c r="I7" s="129">
        <v>9</v>
      </c>
      <c r="J7" s="29">
        <v>10</v>
      </c>
      <c r="K7" s="130">
        <v>11</v>
      </c>
      <c r="L7" s="29">
        <v>12</v>
      </c>
      <c r="M7" s="131">
        <v>13</v>
      </c>
      <c r="N7" s="131">
        <v>14</v>
      </c>
      <c r="O7" s="131">
        <v>15</v>
      </c>
      <c r="P7" s="132">
        <v>16</v>
      </c>
      <c r="Q7" s="132">
        <v>17</v>
      </c>
      <c r="R7" s="132">
        <v>18</v>
      </c>
      <c r="S7" s="132">
        <v>19</v>
      </c>
      <c r="T7" s="132">
        <v>20</v>
      </c>
      <c r="U7" s="133">
        <v>21</v>
      </c>
      <c r="V7" s="133">
        <v>22</v>
      </c>
      <c r="W7" s="133">
        <v>23</v>
      </c>
      <c r="X7" s="133">
        <v>24</v>
      </c>
      <c r="Y7" s="133">
        <v>25</v>
      </c>
      <c r="Z7" s="134">
        <v>26</v>
      </c>
      <c r="AA7" s="275">
        <v>27</v>
      </c>
      <c r="AB7" s="134">
        <v>29</v>
      </c>
      <c r="AC7" s="276">
        <v>30</v>
      </c>
      <c r="AD7" s="276">
        <v>31</v>
      </c>
      <c r="AE7" s="276">
        <v>32</v>
      </c>
      <c r="AF7" s="15"/>
    </row>
    <row r="8" spans="1:32" ht="30" customHeight="1" x14ac:dyDescent="0.2">
      <c r="A8" s="278" t="s">
        <v>49</v>
      </c>
      <c r="B8" s="279" t="s">
        <v>48</v>
      </c>
      <c r="C8" s="273"/>
      <c r="D8" s="273"/>
      <c r="E8" s="273"/>
      <c r="F8" s="273"/>
      <c r="G8" s="273">
        <f>SUM(G9:G23)</f>
        <v>1851</v>
      </c>
      <c r="H8" s="273">
        <f>SUM(H9:H23)</f>
        <v>447</v>
      </c>
      <c r="I8" s="280">
        <f>SUM(I9:I23)</f>
        <v>1404</v>
      </c>
      <c r="J8" s="281">
        <f>SUM(J9:J23)</f>
        <v>1070</v>
      </c>
      <c r="K8" s="277">
        <f>SUM(K9:K23)</f>
        <v>334</v>
      </c>
      <c r="L8" s="281"/>
      <c r="M8" s="419">
        <f>SUM(M9:M23)</f>
        <v>1404</v>
      </c>
      <c r="N8" s="375">
        <f>SUM(N9:N23)</f>
        <v>612</v>
      </c>
      <c r="O8" s="421">
        <f>SUM(O9:O23)</f>
        <v>792</v>
      </c>
      <c r="P8" s="282"/>
      <c r="Q8" s="282"/>
      <c r="R8" s="282"/>
      <c r="S8" s="282"/>
      <c r="T8" s="282"/>
      <c r="U8" s="368"/>
      <c r="V8" s="283"/>
      <c r="W8" s="283"/>
      <c r="X8" s="283"/>
      <c r="Y8" s="284"/>
      <c r="Z8" s="285"/>
      <c r="AA8" s="285"/>
      <c r="AB8" s="285"/>
      <c r="AC8" s="286"/>
      <c r="AD8" s="286"/>
      <c r="AE8" s="286"/>
      <c r="AF8" s="15"/>
    </row>
    <row r="9" spans="1:32" x14ac:dyDescent="0.2">
      <c r="A9" s="136" t="s">
        <v>51</v>
      </c>
      <c r="B9" s="137" t="s">
        <v>50</v>
      </c>
      <c r="C9" s="142">
        <v>2</v>
      </c>
      <c r="D9" s="110"/>
      <c r="E9" s="110"/>
      <c r="F9" s="173">
        <v>1</v>
      </c>
      <c r="G9" s="325">
        <v>101</v>
      </c>
      <c r="H9" s="94">
        <v>23</v>
      </c>
      <c r="I9" s="95">
        <f t="shared" ref="I9:I23" si="0">J9+K9+L9</f>
        <v>78</v>
      </c>
      <c r="J9" s="94">
        <v>78</v>
      </c>
      <c r="K9" s="96"/>
      <c r="L9" s="167"/>
      <c r="M9" s="320">
        <f t="shared" ref="M9:M23" si="1">N9+O9</f>
        <v>78</v>
      </c>
      <c r="N9" s="89">
        <v>34</v>
      </c>
      <c r="O9" s="337">
        <v>44</v>
      </c>
      <c r="P9" s="169"/>
      <c r="Q9" s="46"/>
      <c r="R9" s="46"/>
      <c r="S9" s="46"/>
      <c r="T9" s="170"/>
      <c r="U9" s="363"/>
      <c r="V9" s="98"/>
      <c r="W9" s="98"/>
      <c r="X9" s="98"/>
      <c r="Y9" s="259"/>
      <c r="Z9" s="261"/>
      <c r="AA9" s="99"/>
      <c r="AB9" s="99"/>
      <c r="AC9" s="61"/>
      <c r="AD9" s="61"/>
      <c r="AE9" s="143"/>
      <c r="AF9" s="15"/>
    </row>
    <row r="10" spans="1:32" x14ac:dyDescent="0.2">
      <c r="A10" s="136" t="s">
        <v>62</v>
      </c>
      <c r="B10" s="137" t="s">
        <v>52</v>
      </c>
      <c r="C10" s="142">
        <v>2</v>
      </c>
      <c r="D10" s="110"/>
      <c r="E10" s="110"/>
      <c r="F10" s="173">
        <v>1</v>
      </c>
      <c r="G10" s="325">
        <v>155</v>
      </c>
      <c r="H10" s="94">
        <v>38</v>
      </c>
      <c r="I10" s="95">
        <f t="shared" si="0"/>
        <v>117</v>
      </c>
      <c r="J10" s="94">
        <v>117</v>
      </c>
      <c r="K10" s="96"/>
      <c r="L10" s="167"/>
      <c r="M10" s="320">
        <f t="shared" si="1"/>
        <v>117</v>
      </c>
      <c r="N10" s="89">
        <v>65</v>
      </c>
      <c r="O10" s="337">
        <v>52</v>
      </c>
      <c r="P10" s="169"/>
      <c r="Q10" s="46"/>
      <c r="R10" s="46"/>
      <c r="S10" s="46"/>
      <c r="T10" s="170"/>
      <c r="U10" s="363"/>
      <c r="V10" s="98"/>
      <c r="W10" s="98"/>
      <c r="X10" s="98"/>
      <c r="Y10" s="259"/>
      <c r="Z10" s="261"/>
      <c r="AA10" s="99"/>
      <c r="AB10" s="99"/>
      <c r="AC10" s="61"/>
      <c r="AD10" s="61"/>
      <c r="AE10" s="143"/>
      <c r="AF10" s="15"/>
    </row>
    <row r="11" spans="1:32" ht="13.5" customHeight="1" x14ac:dyDescent="0.2">
      <c r="A11" s="136" t="s">
        <v>63</v>
      </c>
      <c r="B11" s="137" t="s">
        <v>22</v>
      </c>
      <c r="C11" s="142"/>
      <c r="D11" s="110">
        <v>2</v>
      </c>
      <c r="E11" s="110"/>
      <c r="F11" s="173"/>
      <c r="G11" s="325">
        <v>103</v>
      </c>
      <c r="H11" s="94">
        <v>25</v>
      </c>
      <c r="I11" s="95">
        <f t="shared" si="0"/>
        <v>78</v>
      </c>
      <c r="J11" s="371"/>
      <c r="K11" s="96">
        <v>78</v>
      </c>
      <c r="L11" s="380"/>
      <c r="M11" s="320">
        <f t="shared" si="1"/>
        <v>78</v>
      </c>
      <c r="N11" s="89">
        <v>34</v>
      </c>
      <c r="O11" s="337">
        <v>44</v>
      </c>
      <c r="P11" s="169"/>
      <c r="Q11" s="46"/>
      <c r="R11" s="46"/>
      <c r="S11" s="46"/>
      <c r="T11" s="170"/>
      <c r="U11" s="363"/>
      <c r="V11" s="98"/>
      <c r="W11" s="98"/>
      <c r="X11" s="98"/>
      <c r="Y11" s="259"/>
      <c r="Z11" s="261"/>
      <c r="AA11" s="99"/>
      <c r="AB11" s="99"/>
      <c r="AC11" s="61"/>
      <c r="AD11" s="61"/>
      <c r="AE11" s="143"/>
      <c r="AF11" s="15"/>
    </row>
    <row r="12" spans="1:32" ht="13.5" customHeight="1" x14ac:dyDescent="0.2">
      <c r="A12" s="136" t="s">
        <v>66</v>
      </c>
      <c r="B12" s="137" t="s">
        <v>53</v>
      </c>
      <c r="C12" s="142">
        <v>2</v>
      </c>
      <c r="D12" s="110"/>
      <c r="E12" s="110"/>
      <c r="F12" s="173"/>
      <c r="G12" s="325">
        <v>154</v>
      </c>
      <c r="H12" s="94">
        <v>37</v>
      </c>
      <c r="I12" s="95">
        <f t="shared" si="0"/>
        <v>117</v>
      </c>
      <c r="J12" s="371">
        <v>117</v>
      </c>
      <c r="K12" s="96"/>
      <c r="L12" s="380"/>
      <c r="M12" s="320">
        <f t="shared" si="1"/>
        <v>117</v>
      </c>
      <c r="N12" s="89">
        <v>34</v>
      </c>
      <c r="O12" s="337">
        <v>83</v>
      </c>
      <c r="P12" s="169"/>
      <c r="Q12" s="46"/>
      <c r="R12" s="46"/>
      <c r="S12" s="46"/>
      <c r="T12" s="170"/>
      <c r="U12" s="363"/>
      <c r="V12" s="98"/>
      <c r="W12" s="98"/>
      <c r="X12" s="98"/>
      <c r="Y12" s="259"/>
      <c r="Z12" s="261"/>
      <c r="AA12" s="99"/>
      <c r="AB12" s="99"/>
      <c r="AC12" s="61"/>
      <c r="AD12" s="61"/>
      <c r="AE12" s="143"/>
      <c r="AF12" s="15"/>
    </row>
    <row r="13" spans="1:32" ht="13.5" customHeight="1" x14ac:dyDescent="0.2">
      <c r="A13" s="136" t="s">
        <v>67</v>
      </c>
      <c r="B13" s="137" t="s">
        <v>54</v>
      </c>
      <c r="C13" s="142"/>
      <c r="D13" s="75">
        <v>2</v>
      </c>
      <c r="E13" s="110"/>
      <c r="F13" s="173"/>
      <c r="G13" s="325">
        <v>103</v>
      </c>
      <c r="H13" s="94">
        <v>25</v>
      </c>
      <c r="I13" s="95">
        <f t="shared" si="0"/>
        <v>78</v>
      </c>
      <c r="J13" s="371">
        <v>78</v>
      </c>
      <c r="K13" s="96"/>
      <c r="L13" s="380"/>
      <c r="M13" s="320">
        <f t="shared" si="1"/>
        <v>78</v>
      </c>
      <c r="N13" s="89">
        <v>34</v>
      </c>
      <c r="O13" s="337">
        <v>44</v>
      </c>
      <c r="P13" s="169"/>
      <c r="Q13" s="46"/>
      <c r="R13" s="46"/>
      <c r="S13" s="46"/>
      <c r="T13" s="170"/>
      <c r="U13" s="363"/>
      <c r="V13" s="98"/>
      <c r="W13" s="98"/>
      <c r="X13" s="98"/>
      <c r="Y13" s="259"/>
      <c r="Z13" s="261"/>
      <c r="AA13" s="99"/>
      <c r="AB13" s="99"/>
      <c r="AC13" s="61"/>
      <c r="AD13" s="61"/>
      <c r="AE13" s="143"/>
      <c r="AF13" s="15"/>
    </row>
    <row r="14" spans="1:32" x14ac:dyDescent="0.2">
      <c r="A14" s="136" t="s">
        <v>64</v>
      </c>
      <c r="B14" s="137" t="s">
        <v>139</v>
      </c>
      <c r="C14" s="142"/>
      <c r="D14" s="110">
        <v>2</v>
      </c>
      <c r="E14" s="110"/>
      <c r="F14" s="173">
        <v>1</v>
      </c>
      <c r="G14" s="325">
        <v>155</v>
      </c>
      <c r="H14" s="94">
        <v>38</v>
      </c>
      <c r="I14" s="95">
        <f t="shared" si="0"/>
        <v>117</v>
      </c>
      <c r="J14" s="371">
        <v>57</v>
      </c>
      <c r="K14" s="96">
        <v>60</v>
      </c>
      <c r="L14" s="380"/>
      <c r="M14" s="320">
        <f t="shared" si="1"/>
        <v>117</v>
      </c>
      <c r="N14" s="89">
        <v>34</v>
      </c>
      <c r="O14" s="337">
        <v>83</v>
      </c>
      <c r="P14" s="169"/>
      <c r="Q14" s="46"/>
      <c r="R14" s="46"/>
      <c r="S14" s="46"/>
      <c r="T14" s="170"/>
      <c r="U14" s="363"/>
      <c r="V14" s="98"/>
      <c r="W14" s="98"/>
      <c r="X14" s="98"/>
      <c r="Y14" s="259"/>
      <c r="Z14" s="261"/>
      <c r="AA14" s="99"/>
      <c r="AB14" s="99"/>
      <c r="AC14" s="61"/>
      <c r="AD14" s="61"/>
      <c r="AE14" s="143"/>
      <c r="AF14" s="15"/>
    </row>
    <row r="15" spans="1:32" x14ac:dyDescent="0.2">
      <c r="A15" s="136" t="s">
        <v>65</v>
      </c>
      <c r="B15" s="137" t="s">
        <v>33</v>
      </c>
      <c r="C15" s="142">
        <v>2</v>
      </c>
      <c r="D15" s="110"/>
      <c r="E15" s="110"/>
      <c r="F15" s="173"/>
      <c r="G15" s="325">
        <v>206</v>
      </c>
      <c r="H15" s="94">
        <v>50</v>
      </c>
      <c r="I15" s="95">
        <f t="shared" si="0"/>
        <v>156</v>
      </c>
      <c r="J15" s="371">
        <v>156</v>
      </c>
      <c r="K15" s="96"/>
      <c r="L15" s="380"/>
      <c r="M15" s="320">
        <f t="shared" si="1"/>
        <v>156</v>
      </c>
      <c r="N15" s="89">
        <v>62</v>
      </c>
      <c r="O15" s="337">
        <v>94</v>
      </c>
      <c r="P15" s="169"/>
      <c r="Q15" s="46"/>
      <c r="R15" s="46"/>
      <c r="S15" s="46"/>
      <c r="T15" s="170"/>
      <c r="U15" s="363"/>
      <c r="V15" s="98"/>
      <c r="W15" s="98"/>
      <c r="X15" s="98"/>
      <c r="Y15" s="259"/>
      <c r="Z15" s="261"/>
      <c r="AA15" s="99"/>
      <c r="AB15" s="99"/>
      <c r="AC15" s="61"/>
      <c r="AD15" s="61"/>
      <c r="AE15" s="143"/>
      <c r="AF15" s="15"/>
    </row>
    <row r="16" spans="1:32" x14ac:dyDescent="0.2">
      <c r="A16" s="136" t="s">
        <v>68</v>
      </c>
      <c r="B16" s="137" t="s">
        <v>55</v>
      </c>
      <c r="C16" s="142"/>
      <c r="D16" s="110"/>
      <c r="E16" s="110"/>
      <c r="F16" s="173">
        <v>1</v>
      </c>
      <c r="G16" s="325">
        <v>51</v>
      </c>
      <c r="H16" s="94">
        <v>12</v>
      </c>
      <c r="I16" s="95">
        <f t="shared" si="0"/>
        <v>39</v>
      </c>
      <c r="J16" s="371">
        <v>39</v>
      </c>
      <c r="K16" s="96"/>
      <c r="L16" s="380"/>
      <c r="M16" s="320">
        <f t="shared" si="1"/>
        <v>39</v>
      </c>
      <c r="N16" s="89">
        <v>39</v>
      </c>
      <c r="O16" s="337"/>
      <c r="P16" s="169"/>
      <c r="Q16" s="46"/>
      <c r="R16" s="46"/>
      <c r="S16" s="46"/>
      <c r="T16" s="170"/>
      <c r="U16" s="363"/>
      <c r="V16" s="98"/>
      <c r="W16" s="98"/>
      <c r="X16" s="98"/>
      <c r="Y16" s="259"/>
      <c r="Z16" s="261"/>
      <c r="AA16" s="99"/>
      <c r="AB16" s="99"/>
      <c r="AC16" s="61"/>
      <c r="AD16" s="61"/>
      <c r="AE16" s="143"/>
      <c r="AF16" s="15"/>
    </row>
    <row r="17" spans="1:32" x14ac:dyDescent="0.2">
      <c r="A17" s="136" t="s">
        <v>69</v>
      </c>
      <c r="B17" s="137" t="s">
        <v>56</v>
      </c>
      <c r="C17" s="142">
        <v>2</v>
      </c>
      <c r="D17" s="110"/>
      <c r="E17" s="110"/>
      <c r="F17" s="173">
        <v>1</v>
      </c>
      <c r="G17" s="325">
        <v>206</v>
      </c>
      <c r="H17" s="94">
        <v>50</v>
      </c>
      <c r="I17" s="95">
        <f t="shared" si="0"/>
        <v>156</v>
      </c>
      <c r="J17" s="371">
        <v>132</v>
      </c>
      <c r="K17" s="96">
        <v>24</v>
      </c>
      <c r="L17" s="380"/>
      <c r="M17" s="320">
        <f t="shared" si="1"/>
        <v>156</v>
      </c>
      <c r="N17" s="89">
        <v>62</v>
      </c>
      <c r="O17" s="337">
        <v>94</v>
      </c>
      <c r="P17" s="169"/>
      <c r="Q17" s="46"/>
      <c r="R17" s="46"/>
      <c r="S17" s="46"/>
      <c r="T17" s="170"/>
      <c r="U17" s="363"/>
      <c r="V17" s="98"/>
      <c r="W17" s="98"/>
      <c r="X17" s="98"/>
      <c r="Y17" s="259"/>
      <c r="Z17" s="261"/>
      <c r="AA17" s="99"/>
      <c r="AB17" s="99"/>
      <c r="AC17" s="61"/>
      <c r="AD17" s="61"/>
      <c r="AE17" s="143"/>
      <c r="AF17" s="15"/>
    </row>
    <row r="18" spans="1:32" x14ac:dyDescent="0.2">
      <c r="A18" s="136" t="s">
        <v>70</v>
      </c>
      <c r="B18" s="137" t="s">
        <v>57</v>
      </c>
      <c r="C18" s="142">
        <v>2</v>
      </c>
      <c r="D18" s="110"/>
      <c r="E18" s="110"/>
      <c r="F18" s="173">
        <v>1</v>
      </c>
      <c r="G18" s="325">
        <v>154</v>
      </c>
      <c r="H18" s="94">
        <v>37</v>
      </c>
      <c r="I18" s="95">
        <f t="shared" si="0"/>
        <v>117</v>
      </c>
      <c r="J18" s="371">
        <v>95</v>
      </c>
      <c r="K18" s="96">
        <v>22</v>
      </c>
      <c r="L18" s="380"/>
      <c r="M18" s="320">
        <f t="shared" si="1"/>
        <v>117</v>
      </c>
      <c r="N18" s="89">
        <v>73</v>
      </c>
      <c r="O18" s="337">
        <v>44</v>
      </c>
      <c r="P18" s="169"/>
      <c r="Q18" s="46"/>
      <c r="R18" s="46"/>
      <c r="S18" s="46"/>
      <c r="T18" s="170"/>
      <c r="U18" s="363"/>
      <c r="V18" s="98"/>
      <c r="W18" s="98"/>
      <c r="X18" s="98"/>
      <c r="Y18" s="259"/>
      <c r="Z18" s="261"/>
      <c r="AA18" s="99"/>
      <c r="AB18" s="99"/>
      <c r="AC18" s="61"/>
      <c r="AD18" s="61"/>
      <c r="AE18" s="143"/>
      <c r="AF18" s="15"/>
    </row>
    <row r="19" spans="1:32" x14ac:dyDescent="0.2">
      <c r="A19" s="136" t="s">
        <v>71</v>
      </c>
      <c r="B19" s="137" t="s">
        <v>58</v>
      </c>
      <c r="C19" s="142"/>
      <c r="D19" s="75"/>
      <c r="E19" s="110"/>
      <c r="F19" s="173">
        <v>2</v>
      </c>
      <c r="G19" s="325">
        <v>103</v>
      </c>
      <c r="H19" s="94">
        <v>25</v>
      </c>
      <c r="I19" s="95">
        <f t="shared" si="0"/>
        <v>78</v>
      </c>
      <c r="J19" s="371">
        <v>78</v>
      </c>
      <c r="K19" s="96"/>
      <c r="L19" s="380"/>
      <c r="M19" s="320">
        <f t="shared" si="1"/>
        <v>78</v>
      </c>
      <c r="N19" s="89">
        <v>34</v>
      </c>
      <c r="O19" s="337">
        <v>44</v>
      </c>
      <c r="P19" s="169"/>
      <c r="Q19" s="46"/>
      <c r="R19" s="46"/>
      <c r="S19" s="46"/>
      <c r="T19" s="170"/>
      <c r="U19" s="363"/>
      <c r="V19" s="98"/>
      <c r="W19" s="98"/>
      <c r="X19" s="98"/>
      <c r="Y19" s="259"/>
      <c r="Z19" s="261"/>
      <c r="AA19" s="99"/>
      <c r="AB19" s="99"/>
      <c r="AC19" s="61"/>
      <c r="AD19" s="61"/>
      <c r="AE19" s="143"/>
      <c r="AF19" s="15"/>
    </row>
    <row r="20" spans="1:32" x14ac:dyDescent="0.2">
      <c r="A20" s="136" t="s">
        <v>72</v>
      </c>
      <c r="B20" s="137" t="s">
        <v>59</v>
      </c>
      <c r="C20" s="142"/>
      <c r="D20" s="110"/>
      <c r="E20" s="110"/>
      <c r="F20" s="173"/>
      <c r="G20" s="325">
        <v>51</v>
      </c>
      <c r="H20" s="94">
        <v>12</v>
      </c>
      <c r="I20" s="95">
        <f t="shared" si="0"/>
        <v>39</v>
      </c>
      <c r="J20" s="371">
        <v>39</v>
      </c>
      <c r="K20" s="96"/>
      <c r="L20" s="380"/>
      <c r="M20" s="320">
        <f t="shared" si="1"/>
        <v>39</v>
      </c>
      <c r="N20" s="89"/>
      <c r="O20" s="337">
        <v>39</v>
      </c>
      <c r="P20" s="169"/>
      <c r="Q20" s="46"/>
      <c r="R20" s="46"/>
      <c r="S20" s="46"/>
      <c r="T20" s="170"/>
      <c r="U20" s="363"/>
      <c r="V20" s="98"/>
      <c r="W20" s="98"/>
      <c r="X20" s="98"/>
      <c r="Y20" s="259"/>
      <c r="Z20" s="261"/>
      <c r="AA20" s="99"/>
      <c r="AB20" s="99"/>
      <c r="AC20" s="61"/>
      <c r="AD20" s="61"/>
      <c r="AE20" s="143"/>
      <c r="AF20" s="15"/>
    </row>
    <row r="21" spans="1:32" x14ac:dyDescent="0.2">
      <c r="A21" s="136" t="s">
        <v>73</v>
      </c>
      <c r="B21" s="137" t="s">
        <v>60</v>
      </c>
      <c r="C21" s="142"/>
      <c r="D21" s="75">
        <v>2</v>
      </c>
      <c r="E21" s="110"/>
      <c r="F21" s="173"/>
      <c r="G21" s="325">
        <v>206</v>
      </c>
      <c r="H21" s="94">
        <v>50</v>
      </c>
      <c r="I21" s="95">
        <f t="shared" si="0"/>
        <v>156</v>
      </c>
      <c r="J21" s="371">
        <v>6</v>
      </c>
      <c r="K21" s="96">
        <v>150</v>
      </c>
      <c r="L21" s="380"/>
      <c r="M21" s="320">
        <f t="shared" si="1"/>
        <v>156</v>
      </c>
      <c r="N21" s="89">
        <v>68</v>
      </c>
      <c r="O21" s="337">
        <v>88</v>
      </c>
      <c r="P21" s="169"/>
      <c r="Q21" s="46"/>
      <c r="R21" s="46"/>
      <c r="S21" s="46"/>
      <c r="T21" s="170"/>
      <c r="U21" s="363"/>
      <c r="V21" s="98"/>
      <c r="W21" s="98"/>
      <c r="X21" s="98"/>
      <c r="Y21" s="259"/>
      <c r="Z21" s="261"/>
      <c r="AA21" s="99"/>
      <c r="AB21" s="99"/>
      <c r="AC21" s="61"/>
      <c r="AD21" s="61"/>
      <c r="AE21" s="143"/>
      <c r="AF21" s="15"/>
    </row>
    <row r="22" spans="1:32" ht="24" x14ac:dyDescent="0.2">
      <c r="A22" s="136" t="s">
        <v>74</v>
      </c>
      <c r="B22" s="137" t="s">
        <v>61</v>
      </c>
      <c r="C22" s="142"/>
      <c r="D22" s="110">
        <v>1</v>
      </c>
      <c r="E22" s="110"/>
      <c r="F22" s="173"/>
      <c r="G22" s="325">
        <v>52</v>
      </c>
      <c r="H22" s="94">
        <v>13</v>
      </c>
      <c r="I22" s="95">
        <f t="shared" si="0"/>
        <v>39</v>
      </c>
      <c r="J22" s="371">
        <v>39</v>
      </c>
      <c r="K22" s="96"/>
      <c r="L22" s="380"/>
      <c r="M22" s="320">
        <f t="shared" si="1"/>
        <v>39</v>
      </c>
      <c r="N22" s="89">
        <v>39</v>
      </c>
      <c r="O22" s="337"/>
      <c r="P22" s="169"/>
      <c r="Q22" s="46"/>
      <c r="R22" s="46"/>
      <c r="S22" s="46"/>
      <c r="T22" s="170"/>
      <c r="U22" s="363"/>
      <c r="V22" s="98"/>
      <c r="W22" s="98"/>
      <c r="X22" s="98"/>
      <c r="Y22" s="259"/>
      <c r="Z22" s="261"/>
      <c r="AA22" s="99"/>
      <c r="AB22" s="99"/>
      <c r="AC22" s="61"/>
      <c r="AD22" s="61"/>
      <c r="AE22" s="143"/>
      <c r="AF22" s="15"/>
    </row>
    <row r="23" spans="1:32" x14ac:dyDescent="0.2">
      <c r="A23" s="136" t="s">
        <v>75</v>
      </c>
      <c r="B23" s="309" t="s">
        <v>26</v>
      </c>
      <c r="C23" s="142"/>
      <c r="D23" s="110">
        <v>2</v>
      </c>
      <c r="E23" s="110"/>
      <c r="F23" s="173"/>
      <c r="G23" s="325">
        <v>51</v>
      </c>
      <c r="H23" s="94">
        <v>12</v>
      </c>
      <c r="I23" s="95">
        <f t="shared" si="0"/>
        <v>39</v>
      </c>
      <c r="J23" s="371">
        <v>39</v>
      </c>
      <c r="K23" s="96"/>
      <c r="L23" s="380"/>
      <c r="M23" s="320">
        <f t="shared" si="1"/>
        <v>39</v>
      </c>
      <c r="N23" s="89"/>
      <c r="O23" s="337">
        <v>39</v>
      </c>
      <c r="P23" s="169"/>
      <c r="Q23" s="46"/>
      <c r="R23" s="46"/>
      <c r="S23" s="46"/>
      <c r="T23" s="170"/>
      <c r="U23" s="363"/>
      <c r="V23" s="98"/>
      <c r="W23" s="98"/>
      <c r="X23" s="98"/>
      <c r="Y23" s="259"/>
      <c r="Z23" s="261"/>
      <c r="AA23" s="99"/>
      <c r="AB23" s="99"/>
      <c r="AC23" s="61"/>
      <c r="AD23" s="61"/>
      <c r="AE23" s="143"/>
      <c r="AF23" s="15"/>
    </row>
    <row r="24" spans="1:32" ht="18.75" customHeight="1" x14ac:dyDescent="0.2">
      <c r="A24" s="424" t="s">
        <v>81</v>
      </c>
      <c r="B24" s="425" t="s">
        <v>29</v>
      </c>
      <c r="C24" s="314"/>
      <c r="D24" s="288"/>
      <c r="E24" s="288"/>
      <c r="F24" s="315"/>
      <c r="G24" s="326">
        <f>SUM(G25+G73)</f>
        <v>3648</v>
      </c>
      <c r="H24" s="289">
        <f>SUM(H25+H73)</f>
        <v>804</v>
      </c>
      <c r="I24" s="290">
        <f>SUM(I25+I73)</f>
        <v>2844</v>
      </c>
      <c r="J24" s="101">
        <f>J25+J72</f>
        <v>1565</v>
      </c>
      <c r="K24" s="102">
        <f>K25+K72</f>
        <v>1151</v>
      </c>
      <c r="L24" s="240">
        <f>L25+L72</f>
        <v>48</v>
      </c>
      <c r="M24" s="321"/>
      <c r="N24" s="103"/>
      <c r="O24" s="338"/>
      <c r="P24" s="345">
        <f>SUM(P25+P73)</f>
        <v>864</v>
      </c>
      <c r="Q24" s="291">
        <f>SUM(Q25+Q73)</f>
        <v>360</v>
      </c>
      <c r="R24" s="97"/>
      <c r="S24" s="97">
        <f>SUM(S25+S73)</f>
        <v>504</v>
      </c>
      <c r="T24" s="170"/>
      <c r="U24" s="363">
        <f>SUM(U25+U73)</f>
        <v>936</v>
      </c>
      <c r="V24" s="98">
        <f>SUM(V25+V73)</f>
        <v>396</v>
      </c>
      <c r="W24" s="98"/>
      <c r="X24" s="98">
        <f>SUM(X25+X73)</f>
        <v>540</v>
      </c>
      <c r="Y24" s="259"/>
      <c r="Z24" s="261">
        <f>SUM(Z25+Z73)</f>
        <v>1044</v>
      </c>
      <c r="AA24" s="99">
        <f>SUM(AA25+AA73)</f>
        <v>612</v>
      </c>
      <c r="AB24" s="99">
        <f>SUM(AB25+AB73)</f>
        <v>432</v>
      </c>
      <c r="AC24" s="61"/>
      <c r="AD24" s="61"/>
      <c r="AE24" s="143"/>
      <c r="AF24" s="15"/>
    </row>
    <row r="25" spans="1:32" ht="34.5" customHeight="1" x14ac:dyDescent="0.2">
      <c r="A25" s="424" t="s">
        <v>146</v>
      </c>
      <c r="B25" s="425" t="s">
        <v>82</v>
      </c>
      <c r="C25" s="316"/>
      <c r="D25" s="292"/>
      <c r="E25" s="292"/>
      <c r="F25" s="317"/>
      <c r="G25" s="327">
        <f>SUM(G26+G39+G46+G60)</f>
        <v>3458</v>
      </c>
      <c r="H25" s="293">
        <f>SUM(H26+H39+H46+H60)</f>
        <v>764</v>
      </c>
      <c r="I25" s="290">
        <f>SUM(I26+I39+I46+I60)</f>
        <v>2694</v>
      </c>
      <c r="J25" s="101">
        <f>SUM(J26+J39+J46+J60)</f>
        <v>1415</v>
      </c>
      <c r="K25" s="102">
        <f>SUM(K26+K39+K46+K60+K67)</f>
        <v>1151</v>
      </c>
      <c r="L25" s="240">
        <f>SUM(L26+L39+L46+L60)</f>
        <v>48</v>
      </c>
      <c r="M25" s="321"/>
      <c r="N25" s="103"/>
      <c r="O25" s="338"/>
      <c r="P25" s="345">
        <f>SUM(P26+P39+P46+P60)</f>
        <v>864</v>
      </c>
      <c r="Q25" s="291">
        <f>SUM(Q26+Q39+Q46+Q60)</f>
        <v>360</v>
      </c>
      <c r="R25" s="291"/>
      <c r="S25" s="97">
        <f>SUM(S26+S39+S46+S60+S67)</f>
        <v>504</v>
      </c>
      <c r="T25" s="170"/>
      <c r="U25" s="363">
        <f>SUM(U26+U46+U60)</f>
        <v>858</v>
      </c>
      <c r="V25" s="98">
        <f>SUM(V26+V46+V60)</f>
        <v>363</v>
      </c>
      <c r="W25" s="98"/>
      <c r="X25" s="98">
        <f>SUM(X26+X46+X60)</f>
        <v>495</v>
      </c>
      <c r="Y25" s="259"/>
      <c r="Z25" s="261">
        <f>SUM(Z26+Z46+Z60)</f>
        <v>972</v>
      </c>
      <c r="AA25" s="99">
        <f>SUM(AA26+AA46+AA60)</f>
        <v>561</v>
      </c>
      <c r="AB25" s="99">
        <f>SUM(AB26+AB46+AB60)</f>
        <v>411</v>
      </c>
      <c r="AC25" s="61"/>
      <c r="AD25" s="61"/>
      <c r="AE25" s="143"/>
      <c r="AF25" s="15"/>
    </row>
    <row r="26" spans="1:32" ht="44.25" customHeight="1" x14ac:dyDescent="0.2">
      <c r="A26" s="424" t="s">
        <v>80</v>
      </c>
      <c r="B26" s="426" t="s">
        <v>21</v>
      </c>
      <c r="C26" s="174"/>
      <c r="D26" s="75"/>
      <c r="E26" s="75"/>
      <c r="F26" s="175"/>
      <c r="G26" s="328">
        <f>G27+G28+G29+G30+G31+G32+G33+G34</f>
        <v>722</v>
      </c>
      <c r="H26" s="287">
        <f>H27+H28+H29+H30+H31+H32+H33+H34</f>
        <v>150</v>
      </c>
      <c r="I26" s="287">
        <f>I27+I28+I29+I30+I31+I32+I33+I34</f>
        <v>572</v>
      </c>
      <c r="J26" s="287">
        <f>J27+J28+J29+J30+J31+J32+J33+J34</f>
        <v>232</v>
      </c>
      <c r="K26" s="287">
        <f>K27+K28+K29+K30+K31+K32+K33+K34</f>
        <v>340</v>
      </c>
      <c r="L26" s="329"/>
      <c r="M26" s="322"/>
      <c r="N26" s="92"/>
      <c r="O26" s="339"/>
      <c r="P26" s="346">
        <f>P28+P29+P30+P31+P32+P33+P27</f>
        <v>168</v>
      </c>
      <c r="Q26" s="294">
        <f>Q33+Q32+Q31+Q30+Q29+Q28+Q27</f>
        <v>65</v>
      </c>
      <c r="R26" s="294"/>
      <c r="S26" s="294">
        <f>S33+S32+S31+S30+S29+S28+S27</f>
        <v>103</v>
      </c>
      <c r="T26" s="347"/>
      <c r="U26" s="362">
        <v>164</v>
      </c>
      <c r="V26" s="58">
        <f>V27+V28+V29+V30+V31+V32+V33</f>
        <v>70</v>
      </c>
      <c r="W26" s="58"/>
      <c r="X26" s="58">
        <f>X27+X28+X29+X30+X31+X32+X33</f>
        <v>94</v>
      </c>
      <c r="Y26" s="265"/>
      <c r="Z26" s="229">
        <f>Z27+Z28+Z29+Z30+Z31+Z32+Z33+Z34</f>
        <v>240</v>
      </c>
      <c r="AA26" s="65">
        <f>AA27+AA28+AA29+AA30+AA31+AA32+AA33+AA34</f>
        <v>118</v>
      </c>
      <c r="AB26" s="65">
        <f>AB27+AB28+AB29+AB30+AB31+AB32+AB33+AB34</f>
        <v>122</v>
      </c>
      <c r="AC26" s="65"/>
      <c r="AD26" s="65"/>
      <c r="AE26" s="163"/>
      <c r="AF26" s="15"/>
    </row>
    <row r="27" spans="1:32" ht="18" customHeight="1" x14ac:dyDescent="0.2">
      <c r="A27" s="427" t="s">
        <v>83</v>
      </c>
      <c r="B27" s="428" t="s">
        <v>84</v>
      </c>
      <c r="C27" s="174"/>
      <c r="D27" s="75">
        <v>6</v>
      </c>
      <c r="E27" s="76"/>
      <c r="F27" s="233"/>
      <c r="G27" s="180">
        <v>56</v>
      </c>
      <c r="H27" s="10">
        <v>12</v>
      </c>
      <c r="I27" s="69">
        <v>44</v>
      </c>
      <c r="J27" s="10">
        <v>44</v>
      </c>
      <c r="K27" s="66"/>
      <c r="L27" s="181"/>
      <c r="M27" s="323"/>
      <c r="N27" s="84"/>
      <c r="O27" s="340"/>
      <c r="P27" s="190"/>
      <c r="Q27" s="45"/>
      <c r="R27" s="45"/>
      <c r="S27" s="45"/>
      <c r="T27" s="191"/>
      <c r="U27" s="361">
        <v>44</v>
      </c>
      <c r="V27" s="56">
        <v>20</v>
      </c>
      <c r="W27" s="56"/>
      <c r="X27" s="56">
        <v>24</v>
      </c>
      <c r="Y27" s="255"/>
      <c r="Z27" s="209"/>
      <c r="AA27" s="61"/>
      <c r="AB27" s="61"/>
      <c r="AC27" s="61"/>
      <c r="AD27" s="61"/>
      <c r="AE27" s="143"/>
      <c r="AF27" s="15"/>
    </row>
    <row r="28" spans="1:32" ht="15.75" customHeight="1" x14ac:dyDescent="0.2">
      <c r="A28" s="427" t="s">
        <v>174</v>
      </c>
      <c r="B28" s="428" t="s">
        <v>85</v>
      </c>
      <c r="C28" s="174"/>
      <c r="D28" s="75"/>
      <c r="E28" s="76"/>
      <c r="F28" s="175">
        <v>4</v>
      </c>
      <c r="G28" s="180">
        <v>41</v>
      </c>
      <c r="H28" s="10">
        <v>9</v>
      </c>
      <c r="I28" s="69">
        <v>32</v>
      </c>
      <c r="J28" s="10">
        <v>28</v>
      </c>
      <c r="K28" s="66">
        <v>4</v>
      </c>
      <c r="L28" s="181"/>
      <c r="M28" s="323"/>
      <c r="N28" s="84"/>
      <c r="O28" s="340"/>
      <c r="P28" s="190">
        <v>32</v>
      </c>
      <c r="Q28" s="45"/>
      <c r="R28" s="45"/>
      <c r="S28" s="45">
        <v>32</v>
      </c>
      <c r="T28" s="191"/>
      <c r="U28" s="361"/>
      <c r="V28" s="56"/>
      <c r="W28" s="56"/>
      <c r="X28" s="56"/>
      <c r="Y28" s="255"/>
      <c r="Z28" s="209"/>
      <c r="AA28" s="61"/>
      <c r="AB28" s="61"/>
      <c r="AC28" s="61"/>
      <c r="AD28" s="61"/>
      <c r="AE28" s="143"/>
      <c r="AF28" s="15"/>
    </row>
    <row r="29" spans="1:32" ht="19.5" customHeight="1" x14ac:dyDescent="0.2">
      <c r="A29" s="427" t="s">
        <v>175</v>
      </c>
      <c r="B29" s="428" t="s">
        <v>23</v>
      </c>
      <c r="C29" s="174"/>
      <c r="D29" s="75">
        <v>3.4</v>
      </c>
      <c r="E29" s="77"/>
      <c r="F29" s="176"/>
      <c r="G29" s="180">
        <v>71</v>
      </c>
      <c r="H29" s="10">
        <v>15</v>
      </c>
      <c r="I29" s="69">
        <v>56</v>
      </c>
      <c r="J29" s="10">
        <v>46</v>
      </c>
      <c r="K29" s="66">
        <v>10</v>
      </c>
      <c r="L29" s="181"/>
      <c r="M29" s="323"/>
      <c r="N29" s="84"/>
      <c r="O29" s="340"/>
      <c r="P29" s="190">
        <v>56</v>
      </c>
      <c r="Q29" s="45">
        <v>25</v>
      </c>
      <c r="R29" s="45"/>
      <c r="S29" s="45">
        <v>31</v>
      </c>
      <c r="T29" s="191"/>
      <c r="U29" s="361"/>
      <c r="V29" s="56"/>
      <c r="W29" s="56"/>
      <c r="X29" s="56"/>
      <c r="Y29" s="255"/>
      <c r="Z29" s="209"/>
      <c r="AA29" s="61"/>
      <c r="AB29" s="61"/>
      <c r="AC29" s="61"/>
      <c r="AD29" s="61"/>
      <c r="AE29" s="143"/>
      <c r="AF29" s="15"/>
    </row>
    <row r="30" spans="1:32" x14ac:dyDescent="0.2">
      <c r="A30" s="427" t="s">
        <v>176</v>
      </c>
      <c r="B30" s="428" t="s">
        <v>22</v>
      </c>
      <c r="C30" s="174"/>
      <c r="D30" s="75" t="s">
        <v>200</v>
      </c>
      <c r="E30" s="76"/>
      <c r="F30" s="177"/>
      <c r="G30" s="180">
        <v>199</v>
      </c>
      <c r="H30" s="10">
        <v>41</v>
      </c>
      <c r="I30" s="69">
        <v>158</v>
      </c>
      <c r="J30" s="10"/>
      <c r="K30" s="66">
        <v>158</v>
      </c>
      <c r="L30" s="181"/>
      <c r="M30" s="323"/>
      <c r="N30" s="84"/>
      <c r="O30" s="340"/>
      <c r="P30" s="169">
        <v>40</v>
      </c>
      <c r="Q30" s="46">
        <v>20</v>
      </c>
      <c r="R30" s="46"/>
      <c r="S30" s="46">
        <v>20</v>
      </c>
      <c r="T30" s="191"/>
      <c r="U30" s="369">
        <v>60</v>
      </c>
      <c r="V30" s="81">
        <v>25</v>
      </c>
      <c r="W30" s="81"/>
      <c r="X30" s="81">
        <v>35</v>
      </c>
      <c r="Y30" s="423"/>
      <c r="Z30" s="262">
        <v>58</v>
      </c>
      <c r="AA30" s="62">
        <v>34</v>
      </c>
      <c r="AB30" s="62">
        <v>24</v>
      </c>
      <c r="AC30" s="61"/>
      <c r="AD30" s="61"/>
      <c r="AE30" s="143"/>
      <c r="AF30" s="15"/>
    </row>
    <row r="31" spans="1:32" x14ac:dyDescent="0.2">
      <c r="A31" s="427" t="s">
        <v>177</v>
      </c>
      <c r="B31" s="428" t="s">
        <v>147</v>
      </c>
      <c r="C31" s="174">
        <v>8</v>
      </c>
      <c r="D31" s="75">
        <v>4.5999999999999996</v>
      </c>
      <c r="E31" s="75"/>
      <c r="F31" s="175"/>
      <c r="G31" s="180">
        <v>199</v>
      </c>
      <c r="H31" s="10">
        <v>41</v>
      </c>
      <c r="I31" s="69">
        <v>158</v>
      </c>
      <c r="J31" s="10">
        <v>8</v>
      </c>
      <c r="K31" s="66">
        <v>150</v>
      </c>
      <c r="L31" s="181"/>
      <c r="M31" s="323"/>
      <c r="N31" s="89"/>
      <c r="O31" s="337"/>
      <c r="P31" s="169">
        <v>40</v>
      </c>
      <c r="Q31" s="46">
        <v>20</v>
      </c>
      <c r="R31" s="46"/>
      <c r="S31" s="46">
        <v>20</v>
      </c>
      <c r="T31" s="191"/>
      <c r="U31" s="369">
        <v>60</v>
      </c>
      <c r="V31" s="81">
        <v>25</v>
      </c>
      <c r="W31" s="81"/>
      <c r="X31" s="81">
        <v>35</v>
      </c>
      <c r="Y31" s="423"/>
      <c r="Z31" s="262">
        <v>58</v>
      </c>
      <c r="AA31" s="62">
        <v>34</v>
      </c>
      <c r="AB31" s="62">
        <v>24</v>
      </c>
      <c r="AC31" s="61"/>
      <c r="AD31" s="61"/>
      <c r="AE31" s="143"/>
      <c r="AF31" s="15"/>
    </row>
    <row r="32" spans="1:32" ht="15" customHeight="1" x14ac:dyDescent="0.2">
      <c r="A32" s="427" t="s">
        <v>178</v>
      </c>
      <c r="B32" s="428" t="s">
        <v>88</v>
      </c>
      <c r="C32" s="174"/>
      <c r="D32" s="75"/>
      <c r="E32" s="78"/>
      <c r="F32" s="175">
        <v>2</v>
      </c>
      <c r="G32" s="180">
        <v>40</v>
      </c>
      <c r="H32" s="10">
        <v>8</v>
      </c>
      <c r="I32" s="69">
        <v>32</v>
      </c>
      <c r="J32" s="10">
        <v>27</v>
      </c>
      <c r="K32" s="66">
        <v>5</v>
      </c>
      <c r="L32" s="181"/>
      <c r="M32" s="323"/>
      <c r="N32" s="84"/>
      <c r="O32" s="340"/>
      <c r="P32" s="190"/>
      <c r="Q32" s="45"/>
      <c r="R32" s="45"/>
      <c r="S32" s="45"/>
      <c r="T32" s="191"/>
      <c r="U32" s="361"/>
      <c r="V32" s="56"/>
      <c r="W32" s="56"/>
      <c r="X32" s="56"/>
      <c r="Y32" s="255"/>
      <c r="Z32" s="209">
        <v>32</v>
      </c>
      <c r="AA32" s="61">
        <v>32</v>
      </c>
      <c r="AB32" s="61"/>
      <c r="AC32" s="61"/>
      <c r="AD32" s="61"/>
      <c r="AE32" s="143"/>
      <c r="AF32" s="15"/>
    </row>
    <row r="33" spans="1:32" ht="16.5" customHeight="1" x14ac:dyDescent="0.2">
      <c r="A33" s="427" t="s">
        <v>179</v>
      </c>
      <c r="B33" s="428" t="s">
        <v>87</v>
      </c>
      <c r="C33" s="174"/>
      <c r="D33" s="75">
        <v>8</v>
      </c>
      <c r="E33" s="75"/>
      <c r="F33" s="175"/>
      <c r="G33" s="180">
        <v>40</v>
      </c>
      <c r="H33" s="10">
        <v>8</v>
      </c>
      <c r="I33" s="69">
        <v>32</v>
      </c>
      <c r="J33" s="10">
        <v>27</v>
      </c>
      <c r="K33" s="66">
        <v>5</v>
      </c>
      <c r="L33" s="181"/>
      <c r="M33" s="323"/>
      <c r="N33" s="84"/>
      <c r="O33" s="340"/>
      <c r="P33" s="190"/>
      <c r="Q33" s="45"/>
      <c r="R33" s="45"/>
      <c r="S33" s="45"/>
      <c r="T33" s="191"/>
      <c r="U33" s="361"/>
      <c r="V33" s="56"/>
      <c r="W33" s="56"/>
      <c r="X33" s="56"/>
      <c r="Y33" s="255"/>
      <c r="Z33" s="209">
        <v>32</v>
      </c>
      <c r="AA33" s="61"/>
      <c r="AB33" s="61">
        <v>32</v>
      </c>
      <c r="AC33" s="61"/>
      <c r="AD33" s="61"/>
      <c r="AE33" s="143"/>
      <c r="AF33" s="15"/>
    </row>
    <row r="34" spans="1:32" ht="41.25" customHeight="1" x14ac:dyDescent="0.2">
      <c r="A34" s="424" t="s">
        <v>90</v>
      </c>
      <c r="B34" s="426" t="s">
        <v>89</v>
      </c>
      <c r="C34" s="174"/>
      <c r="D34" s="75"/>
      <c r="E34" s="75"/>
      <c r="F34" s="175"/>
      <c r="G34" s="220">
        <f>G35+G36+G37+G38</f>
        <v>76</v>
      </c>
      <c r="H34" s="9">
        <f>H35+H36+H37+H38</f>
        <v>16</v>
      </c>
      <c r="I34" s="70">
        <f>I35+I36+I37+I38</f>
        <v>60</v>
      </c>
      <c r="J34" s="9">
        <f>J35+J36+J37+J38</f>
        <v>52</v>
      </c>
      <c r="K34" s="67">
        <f>K35+K36+K37+K38</f>
        <v>8</v>
      </c>
      <c r="L34" s="221">
        <v>0</v>
      </c>
      <c r="M34" s="322"/>
      <c r="N34" s="92"/>
      <c r="O34" s="339"/>
      <c r="P34" s="346"/>
      <c r="Q34" s="294"/>
      <c r="R34" s="294"/>
      <c r="S34" s="294"/>
      <c r="T34" s="347"/>
      <c r="U34" s="362"/>
      <c r="V34" s="58"/>
      <c r="W34" s="58"/>
      <c r="X34" s="58"/>
      <c r="Y34" s="265"/>
      <c r="Z34" s="229">
        <f>Z35+Z36+Z37+Z38</f>
        <v>60</v>
      </c>
      <c r="AA34" s="65">
        <f>AA35+AA36+AA38+AA37</f>
        <v>18</v>
      </c>
      <c r="AB34" s="65">
        <f>AB35+AB36+AB37+AB38</f>
        <v>42</v>
      </c>
      <c r="AC34" s="65"/>
      <c r="AD34" s="65"/>
      <c r="AE34" s="163"/>
      <c r="AF34" s="15"/>
    </row>
    <row r="35" spans="1:32" ht="15.75" customHeight="1" x14ac:dyDescent="0.2">
      <c r="A35" s="427" t="s">
        <v>91</v>
      </c>
      <c r="B35" s="428" t="s">
        <v>157</v>
      </c>
      <c r="C35" s="174"/>
      <c r="D35" s="75"/>
      <c r="E35" s="75"/>
      <c r="F35" s="175"/>
      <c r="G35" s="180"/>
      <c r="H35" s="10"/>
      <c r="I35" s="69"/>
      <c r="J35" s="10"/>
      <c r="K35" s="66"/>
      <c r="L35" s="181"/>
      <c r="M35" s="323"/>
      <c r="N35" s="84"/>
      <c r="O35" s="340"/>
      <c r="P35" s="190"/>
      <c r="Q35" s="45"/>
      <c r="R35" s="45"/>
      <c r="S35" s="45"/>
      <c r="T35" s="191"/>
      <c r="U35" s="361"/>
      <c r="V35" s="56"/>
      <c r="W35" s="56"/>
      <c r="X35" s="56"/>
      <c r="Y35" s="255"/>
      <c r="Z35" s="209"/>
      <c r="AA35" s="61"/>
      <c r="AB35" s="61"/>
      <c r="AC35" s="61"/>
      <c r="AD35" s="61"/>
      <c r="AE35" s="143"/>
      <c r="AF35" s="15"/>
    </row>
    <row r="36" spans="1:32" x14ac:dyDescent="0.2">
      <c r="A36" s="427"/>
      <c r="B36" s="428" t="s">
        <v>92</v>
      </c>
      <c r="C36" s="174"/>
      <c r="D36" s="75"/>
      <c r="E36" s="75"/>
      <c r="F36" s="175"/>
      <c r="G36" s="180"/>
      <c r="H36" s="10"/>
      <c r="I36" s="69"/>
      <c r="J36" s="10"/>
      <c r="K36" s="66"/>
      <c r="L36" s="181"/>
      <c r="M36" s="323"/>
      <c r="N36" s="84"/>
      <c r="O36" s="340"/>
      <c r="P36" s="190"/>
      <c r="Q36" s="45"/>
      <c r="R36" s="45"/>
      <c r="S36" s="45"/>
      <c r="T36" s="191"/>
      <c r="U36" s="361"/>
      <c r="V36" s="56"/>
      <c r="W36" s="56"/>
      <c r="X36" s="56"/>
      <c r="Y36" s="255"/>
      <c r="Z36" s="209"/>
      <c r="AA36" s="61"/>
      <c r="AB36" s="61"/>
      <c r="AC36" s="61"/>
      <c r="AD36" s="61"/>
      <c r="AE36" s="143"/>
      <c r="AF36" s="15"/>
    </row>
    <row r="37" spans="1:32" x14ac:dyDescent="0.2">
      <c r="A37" s="427" t="s">
        <v>119</v>
      </c>
      <c r="B37" s="428" t="s">
        <v>205</v>
      </c>
      <c r="C37" s="174"/>
      <c r="D37" s="75"/>
      <c r="E37" s="75"/>
      <c r="F37" s="175">
        <v>8</v>
      </c>
      <c r="G37" s="180">
        <v>76</v>
      </c>
      <c r="H37" s="118">
        <v>16</v>
      </c>
      <c r="I37" s="119">
        <v>60</v>
      </c>
      <c r="J37" s="108">
        <v>52</v>
      </c>
      <c r="K37" s="295">
        <v>8</v>
      </c>
      <c r="L37" s="181"/>
      <c r="M37" s="323"/>
      <c r="N37" s="84"/>
      <c r="O37" s="340"/>
      <c r="P37" s="190"/>
      <c r="Q37" s="45"/>
      <c r="R37" s="45"/>
      <c r="S37" s="45"/>
      <c r="T37" s="191"/>
      <c r="U37" s="361"/>
      <c r="V37" s="56"/>
      <c r="W37" s="56"/>
      <c r="X37" s="56"/>
      <c r="Y37" s="255"/>
      <c r="Z37" s="209">
        <v>60</v>
      </c>
      <c r="AA37" s="61">
        <v>18</v>
      </c>
      <c r="AB37" s="61">
        <v>42</v>
      </c>
      <c r="AC37" s="61"/>
      <c r="AD37" s="61"/>
      <c r="AE37" s="143"/>
      <c r="AF37" s="15"/>
    </row>
    <row r="38" spans="1:32" ht="24" x14ac:dyDescent="0.2">
      <c r="A38" s="427"/>
      <c r="B38" s="428" t="s">
        <v>93</v>
      </c>
      <c r="C38" s="174"/>
      <c r="D38" s="75"/>
      <c r="E38" s="75"/>
      <c r="F38" s="175"/>
      <c r="G38" s="180"/>
      <c r="H38" s="10"/>
      <c r="I38" s="69"/>
      <c r="J38" s="10"/>
      <c r="K38" s="66"/>
      <c r="L38" s="181"/>
      <c r="M38" s="323"/>
      <c r="N38" s="84"/>
      <c r="O38" s="340"/>
      <c r="P38" s="190"/>
      <c r="Q38" s="45"/>
      <c r="R38" s="45"/>
      <c r="S38" s="45"/>
      <c r="T38" s="191"/>
      <c r="U38" s="361"/>
      <c r="V38" s="56"/>
      <c r="W38" s="56"/>
      <c r="X38" s="56"/>
      <c r="Y38" s="255"/>
      <c r="Z38" s="209"/>
      <c r="AA38" s="61"/>
      <c r="AB38" s="61"/>
      <c r="AC38" s="61"/>
      <c r="AD38" s="61"/>
      <c r="AE38" s="143"/>
      <c r="AF38" s="15"/>
    </row>
    <row r="39" spans="1:32" ht="29.25" customHeight="1" x14ac:dyDescent="0.2">
      <c r="A39" s="424" t="s">
        <v>24</v>
      </c>
      <c r="B39" s="426" t="s">
        <v>158</v>
      </c>
      <c r="C39" s="234"/>
      <c r="D39" s="79"/>
      <c r="E39" s="109"/>
      <c r="F39" s="235"/>
      <c r="G39" s="330">
        <f>G40+G41+G42+G43+G44</f>
        <v>360</v>
      </c>
      <c r="H39" s="296">
        <f>H40+H41+H42+H43+H44</f>
        <v>110</v>
      </c>
      <c r="I39" s="296">
        <f>I40+I41+I42+I43+I44</f>
        <v>250</v>
      </c>
      <c r="J39" s="296">
        <f>J40+J41+J42+J43+J44</f>
        <v>140</v>
      </c>
      <c r="K39" s="296">
        <f>K40+K41+K42+K43+K44</f>
        <v>110</v>
      </c>
      <c r="L39" s="331">
        <v>0</v>
      </c>
      <c r="M39" s="321"/>
      <c r="N39" s="103"/>
      <c r="O39" s="338"/>
      <c r="P39" s="345">
        <f>P40+P41+P42+P43+P44</f>
        <v>250</v>
      </c>
      <c r="Q39" s="294">
        <f>Q40+Q41+Q42+Q43+Q44</f>
        <v>100</v>
      </c>
      <c r="R39" s="294"/>
      <c r="S39" s="294">
        <f>S40+S41+S42+S43+S44</f>
        <v>150</v>
      </c>
      <c r="T39" s="170"/>
      <c r="U39" s="363"/>
      <c r="V39" s="98"/>
      <c r="W39" s="98"/>
      <c r="X39" s="98"/>
      <c r="Y39" s="259"/>
      <c r="Z39" s="261"/>
      <c r="AA39" s="99"/>
      <c r="AB39" s="99"/>
      <c r="AC39" s="61"/>
      <c r="AD39" s="61"/>
      <c r="AE39" s="143"/>
      <c r="AF39" s="15"/>
    </row>
    <row r="40" spans="1:32" ht="16.5" customHeight="1" x14ac:dyDescent="0.2">
      <c r="A40" s="427" t="s">
        <v>94</v>
      </c>
      <c r="B40" s="428" t="s">
        <v>33</v>
      </c>
      <c r="C40" s="174">
        <v>3</v>
      </c>
      <c r="D40" s="75"/>
      <c r="E40" s="76"/>
      <c r="F40" s="175"/>
      <c r="G40" s="180">
        <v>58</v>
      </c>
      <c r="H40" s="10">
        <v>18</v>
      </c>
      <c r="I40" s="69">
        <v>40</v>
      </c>
      <c r="J40" s="10">
        <v>20</v>
      </c>
      <c r="K40" s="66">
        <v>20</v>
      </c>
      <c r="L40" s="181"/>
      <c r="M40" s="323"/>
      <c r="N40" s="84"/>
      <c r="O40" s="340"/>
      <c r="P40" s="190">
        <v>40</v>
      </c>
      <c r="Q40" s="45">
        <v>40</v>
      </c>
      <c r="R40" s="45"/>
      <c r="S40" s="45"/>
      <c r="T40" s="191"/>
      <c r="U40" s="361"/>
      <c r="V40" s="56"/>
      <c r="W40" s="56"/>
      <c r="X40" s="56"/>
      <c r="Y40" s="255"/>
      <c r="Z40" s="209"/>
      <c r="AA40" s="61"/>
      <c r="AB40" s="61"/>
      <c r="AC40" s="61"/>
      <c r="AD40" s="61"/>
      <c r="AE40" s="143"/>
      <c r="AF40" s="15"/>
    </row>
    <row r="41" spans="1:32" ht="18.75" customHeight="1" x14ac:dyDescent="0.2">
      <c r="A41" s="427" t="s">
        <v>120</v>
      </c>
      <c r="B41" s="428" t="s">
        <v>159</v>
      </c>
      <c r="C41" s="174"/>
      <c r="D41" s="75"/>
      <c r="E41" s="76"/>
      <c r="F41" s="175">
        <v>4</v>
      </c>
      <c r="G41" s="180">
        <v>86</v>
      </c>
      <c r="H41" s="10">
        <v>26</v>
      </c>
      <c r="I41" s="69">
        <v>60</v>
      </c>
      <c r="J41" s="10">
        <v>30</v>
      </c>
      <c r="K41" s="66">
        <v>30</v>
      </c>
      <c r="L41" s="181"/>
      <c r="M41" s="323"/>
      <c r="N41" s="84"/>
      <c r="O41" s="340"/>
      <c r="P41" s="190">
        <v>60</v>
      </c>
      <c r="Q41" s="45">
        <v>20</v>
      </c>
      <c r="R41" s="45"/>
      <c r="S41" s="45">
        <v>40</v>
      </c>
      <c r="T41" s="191"/>
      <c r="U41" s="364"/>
      <c r="V41" s="104"/>
      <c r="W41" s="104"/>
      <c r="X41" s="56"/>
      <c r="Y41" s="255"/>
      <c r="Z41" s="209"/>
      <c r="AA41" s="61"/>
      <c r="AB41" s="61"/>
      <c r="AC41" s="61"/>
      <c r="AD41" s="61"/>
      <c r="AE41" s="143"/>
      <c r="AF41" s="15"/>
    </row>
    <row r="42" spans="1:32" ht="22.5" customHeight="1" x14ac:dyDescent="0.2">
      <c r="A42" s="427" t="s">
        <v>160</v>
      </c>
      <c r="B42" s="428" t="s">
        <v>95</v>
      </c>
      <c r="C42" s="174"/>
      <c r="D42" s="75">
        <v>4</v>
      </c>
      <c r="E42" s="75"/>
      <c r="F42" s="175"/>
      <c r="G42" s="180">
        <v>46</v>
      </c>
      <c r="H42" s="10">
        <v>14</v>
      </c>
      <c r="I42" s="69">
        <v>32</v>
      </c>
      <c r="J42" s="10">
        <v>32</v>
      </c>
      <c r="K42" s="66"/>
      <c r="L42" s="181"/>
      <c r="M42" s="324"/>
      <c r="N42" s="105"/>
      <c r="O42" s="341"/>
      <c r="P42" s="201">
        <v>32</v>
      </c>
      <c r="Q42" s="106"/>
      <c r="R42" s="106"/>
      <c r="S42" s="106">
        <v>32</v>
      </c>
      <c r="T42" s="202"/>
      <c r="U42" s="361"/>
      <c r="V42" s="56"/>
      <c r="W42" s="56"/>
      <c r="X42" s="104"/>
      <c r="Y42" s="263"/>
      <c r="Z42" s="210"/>
      <c r="AA42" s="107"/>
      <c r="AB42" s="107"/>
      <c r="AC42" s="107"/>
      <c r="AD42" s="107"/>
      <c r="AE42" s="156"/>
      <c r="AF42" s="15"/>
    </row>
    <row r="43" spans="1:32" ht="16.5" customHeight="1" thickBot="1" x14ac:dyDescent="0.25">
      <c r="A43" s="429" t="s">
        <v>180</v>
      </c>
      <c r="B43" s="428" t="s">
        <v>181</v>
      </c>
      <c r="C43" s="174"/>
      <c r="D43" s="75">
        <v>4</v>
      </c>
      <c r="E43" s="75"/>
      <c r="F43" s="175"/>
      <c r="G43" s="180">
        <v>86</v>
      </c>
      <c r="H43" s="10">
        <v>26</v>
      </c>
      <c r="I43" s="69">
        <v>60</v>
      </c>
      <c r="J43" s="10">
        <v>24</v>
      </c>
      <c r="K43" s="66">
        <v>36</v>
      </c>
      <c r="L43" s="181"/>
      <c r="M43" s="324"/>
      <c r="N43" s="105"/>
      <c r="O43" s="341"/>
      <c r="P43" s="201">
        <v>60</v>
      </c>
      <c r="Q43" s="106">
        <v>20</v>
      </c>
      <c r="R43" s="106"/>
      <c r="S43" s="106">
        <v>40</v>
      </c>
      <c r="T43" s="202"/>
      <c r="U43" s="361"/>
      <c r="V43" s="56"/>
      <c r="W43" s="56"/>
      <c r="X43" s="104"/>
      <c r="Y43" s="263"/>
      <c r="Z43" s="210"/>
      <c r="AA43" s="107"/>
      <c r="AB43" s="107"/>
      <c r="AC43" s="107"/>
      <c r="AD43" s="107"/>
      <c r="AE43" s="156"/>
      <c r="AF43" s="15"/>
    </row>
    <row r="44" spans="1:32" ht="16.5" customHeight="1" thickBot="1" x14ac:dyDescent="0.25">
      <c r="A44" s="430" t="s">
        <v>182</v>
      </c>
      <c r="B44" s="431" t="s">
        <v>183</v>
      </c>
      <c r="C44" s="178"/>
      <c r="D44" s="149">
        <v>4</v>
      </c>
      <c r="E44" s="149"/>
      <c r="F44" s="179"/>
      <c r="G44" s="182">
        <v>84</v>
      </c>
      <c r="H44" s="39">
        <v>26</v>
      </c>
      <c r="I44" s="150">
        <v>58</v>
      </c>
      <c r="J44" s="39">
        <v>34</v>
      </c>
      <c r="K44" s="151">
        <v>24</v>
      </c>
      <c r="L44" s="183"/>
      <c r="M44" s="420"/>
      <c r="N44" s="200"/>
      <c r="O44" s="422"/>
      <c r="P44" s="203">
        <v>58</v>
      </c>
      <c r="Q44" s="204">
        <v>20</v>
      </c>
      <c r="R44" s="204"/>
      <c r="S44" s="204">
        <v>38</v>
      </c>
      <c r="T44" s="205"/>
      <c r="U44" s="365"/>
      <c r="V44" s="154"/>
      <c r="W44" s="154"/>
      <c r="X44" s="207"/>
      <c r="Y44" s="264"/>
      <c r="Z44" s="211"/>
      <c r="AA44" s="157"/>
      <c r="AB44" s="157"/>
      <c r="AC44" s="157"/>
      <c r="AD44" s="157"/>
      <c r="AE44" s="212"/>
      <c r="AF44" s="15"/>
    </row>
    <row r="45" spans="1:32" ht="21" customHeight="1" x14ac:dyDescent="0.2">
      <c r="A45" s="432">
        <v>1</v>
      </c>
      <c r="B45" s="433">
        <v>2</v>
      </c>
      <c r="C45" s="386">
        <v>3</v>
      </c>
      <c r="D45" s="387">
        <v>4</v>
      </c>
      <c r="E45" s="387">
        <v>5</v>
      </c>
      <c r="F45" s="388">
        <v>6</v>
      </c>
      <c r="G45" s="389">
        <v>7</v>
      </c>
      <c r="H45" s="390">
        <v>8</v>
      </c>
      <c r="I45" s="391">
        <v>9</v>
      </c>
      <c r="J45" s="390">
        <v>10</v>
      </c>
      <c r="K45" s="392">
        <v>11</v>
      </c>
      <c r="L45" s="393">
        <v>12</v>
      </c>
      <c r="M45" s="394">
        <v>13</v>
      </c>
      <c r="N45" s="395">
        <v>14</v>
      </c>
      <c r="O45" s="396">
        <v>15</v>
      </c>
      <c r="P45" s="397">
        <v>16</v>
      </c>
      <c r="Q45" s="398">
        <v>17</v>
      </c>
      <c r="R45" s="398"/>
      <c r="S45" s="398">
        <v>19</v>
      </c>
      <c r="T45" s="168">
        <v>20</v>
      </c>
      <c r="U45" s="171">
        <v>21</v>
      </c>
      <c r="V45" s="138">
        <v>22</v>
      </c>
      <c r="W45" s="138">
        <v>23</v>
      </c>
      <c r="X45" s="138">
        <v>24</v>
      </c>
      <c r="Y45" s="381">
        <v>25</v>
      </c>
      <c r="Z45" s="399">
        <v>26</v>
      </c>
      <c r="AA45" s="383">
        <v>27</v>
      </c>
      <c r="AB45" s="382">
        <v>29</v>
      </c>
      <c r="AC45" s="383">
        <v>30</v>
      </c>
      <c r="AD45" s="383">
        <v>31</v>
      </c>
      <c r="AE45" s="383">
        <v>32</v>
      </c>
      <c r="AF45" s="15"/>
    </row>
    <row r="46" spans="1:32" ht="24" x14ac:dyDescent="0.2">
      <c r="A46" s="424" t="s">
        <v>25</v>
      </c>
      <c r="B46" s="425" t="s">
        <v>167</v>
      </c>
      <c r="C46" s="174"/>
      <c r="D46" s="75"/>
      <c r="E46" s="76"/>
      <c r="F46" s="233"/>
      <c r="G46" s="332">
        <f t="shared" ref="G46:L46" si="2">SUM(G47:G59)</f>
        <v>1156</v>
      </c>
      <c r="H46" s="297">
        <f t="shared" si="2"/>
        <v>254</v>
      </c>
      <c r="I46" s="297">
        <f t="shared" si="2"/>
        <v>902</v>
      </c>
      <c r="J46" s="297">
        <f t="shared" si="2"/>
        <v>558</v>
      </c>
      <c r="K46" s="297">
        <f t="shared" si="2"/>
        <v>328</v>
      </c>
      <c r="L46" s="333">
        <f t="shared" si="2"/>
        <v>16</v>
      </c>
      <c r="M46" s="336"/>
      <c r="N46" s="91"/>
      <c r="O46" s="243"/>
      <c r="P46" s="348">
        <f>SUM(P47:P59)</f>
        <v>262</v>
      </c>
      <c r="Q46" s="298">
        <f>SUM(Q47:Q59)</f>
        <v>105</v>
      </c>
      <c r="R46" s="298"/>
      <c r="S46" s="298">
        <f>SUM(S47:S59)</f>
        <v>157</v>
      </c>
      <c r="T46" s="349"/>
      <c r="U46" s="248">
        <f>SUM(U47:U59)</f>
        <v>394</v>
      </c>
      <c r="V46" s="57">
        <f>SUM(V47:V59)</f>
        <v>170</v>
      </c>
      <c r="W46" s="57"/>
      <c r="X46" s="57">
        <f>SUM(X47:X59)</f>
        <v>224</v>
      </c>
      <c r="Y46" s="356"/>
      <c r="Z46" s="352">
        <f>SUM(Z47:Z59)</f>
        <v>246</v>
      </c>
      <c r="AA46" s="64">
        <f>SUM(AA47:AA59)</f>
        <v>152</v>
      </c>
      <c r="AB46" s="64">
        <f>SUM(AB47:AB59)</f>
        <v>94</v>
      </c>
      <c r="AC46" s="64"/>
      <c r="AD46" s="64"/>
      <c r="AE46" s="64"/>
      <c r="AF46" s="15"/>
    </row>
    <row r="47" spans="1:32" ht="24" x14ac:dyDescent="0.2">
      <c r="A47" s="427" t="s">
        <v>96</v>
      </c>
      <c r="B47" s="428" t="s">
        <v>184</v>
      </c>
      <c r="C47" s="174"/>
      <c r="D47" s="75">
        <v>4</v>
      </c>
      <c r="E47" s="75"/>
      <c r="F47" s="175"/>
      <c r="G47" s="180">
        <v>54</v>
      </c>
      <c r="H47" s="10">
        <v>12</v>
      </c>
      <c r="I47" s="69">
        <v>42</v>
      </c>
      <c r="J47" s="10">
        <v>26</v>
      </c>
      <c r="K47" s="66">
        <v>16</v>
      </c>
      <c r="L47" s="181"/>
      <c r="M47" s="186"/>
      <c r="N47" s="84"/>
      <c r="O47" s="187"/>
      <c r="P47" s="190">
        <v>42</v>
      </c>
      <c r="Q47" s="45">
        <v>15</v>
      </c>
      <c r="R47" s="45"/>
      <c r="S47" s="45">
        <v>27</v>
      </c>
      <c r="T47" s="191"/>
      <c r="U47" s="194"/>
      <c r="V47" s="56"/>
      <c r="W47" s="56"/>
      <c r="X47" s="56"/>
      <c r="Y47" s="195"/>
      <c r="Z47" s="351"/>
      <c r="AA47" s="61"/>
      <c r="AB47" s="61"/>
      <c r="AC47" s="61"/>
      <c r="AD47" s="61"/>
      <c r="AE47" s="61"/>
      <c r="AF47" s="15"/>
    </row>
    <row r="48" spans="1:32" ht="24.75" thickBot="1" x14ac:dyDescent="0.25">
      <c r="A48" s="427" t="s">
        <v>97</v>
      </c>
      <c r="B48" s="428" t="s">
        <v>185</v>
      </c>
      <c r="C48" s="174">
        <v>4</v>
      </c>
      <c r="D48" s="75">
        <v>3</v>
      </c>
      <c r="E48" s="75"/>
      <c r="F48" s="175"/>
      <c r="G48" s="213">
        <v>128</v>
      </c>
      <c r="H48" s="26">
        <v>28</v>
      </c>
      <c r="I48" s="69">
        <v>100</v>
      </c>
      <c r="J48" s="10">
        <v>78</v>
      </c>
      <c r="K48" s="66">
        <v>22</v>
      </c>
      <c r="L48" s="181"/>
      <c r="M48" s="186"/>
      <c r="N48" s="84"/>
      <c r="O48" s="187"/>
      <c r="P48" s="190">
        <v>100</v>
      </c>
      <c r="Q48" s="45">
        <v>40</v>
      </c>
      <c r="R48" s="45"/>
      <c r="S48" s="45">
        <v>60</v>
      </c>
      <c r="T48" s="191"/>
      <c r="U48" s="194"/>
      <c r="V48" s="56"/>
      <c r="W48" s="56"/>
      <c r="X48" s="56"/>
      <c r="Y48" s="195"/>
      <c r="Z48" s="401"/>
      <c r="AA48" s="63"/>
      <c r="AB48" s="63"/>
      <c r="AC48" s="63"/>
      <c r="AD48" s="63"/>
      <c r="AE48" s="63"/>
      <c r="AF48" s="15"/>
    </row>
    <row r="49" spans="1:32" ht="24" x14ac:dyDescent="0.2">
      <c r="A49" s="427" t="s">
        <v>98</v>
      </c>
      <c r="B49" s="428" t="s">
        <v>201</v>
      </c>
      <c r="C49" s="174">
        <v>4</v>
      </c>
      <c r="D49" s="75">
        <v>3</v>
      </c>
      <c r="E49" s="75"/>
      <c r="F49" s="175"/>
      <c r="G49" s="213">
        <v>154</v>
      </c>
      <c r="H49" s="26">
        <v>34</v>
      </c>
      <c r="I49" s="69">
        <v>120</v>
      </c>
      <c r="J49" s="10">
        <v>74</v>
      </c>
      <c r="K49" s="66">
        <v>46</v>
      </c>
      <c r="L49" s="181"/>
      <c r="M49" s="186"/>
      <c r="N49" s="84"/>
      <c r="O49" s="187"/>
      <c r="P49" s="190">
        <v>120</v>
      </c>
      <c r="Q49" s="45">
        <v>50</v>
      </c>
      <c r="R49" s="45"/>
      <c r="S49" s="45">
        <v>70</v>
      </c>
      <c r="T49" s="191"/>
      <c r="U49" s="194"/>
      <c r="V49" s="56"/>
      <c r="W49" s="56"/>
      <c r="X49" s="56"/>
      <c r="Y49" s="195"/>
      <c r="Z49" s="208"/>
      <c r="AA49" s="140"/>
      <c r="AB49" s="140"/>
      <c r="AC49" s="140"/>
      <c r="AD49" s="140"/>
      <c r="AE49" s="141"/>
      <c r="AF49" s="15"/>
    </row>
    <row r="50" spans="1:32" ht="17.25" customHeight="1" x14ac:dyDescent="0.2">
      <c r="A50" s="427" t="s">
        <v>99</v>
      </c>
      <c r="B50" s="428" t="s">
        <v>186</v>
      </c>
      <c r="C50" s="174">
        <v>8</v>
      </c>
      <c r="D50" s="75"/>
      <c r="E50" s="75"/>
      <c r="F50" s="175"/>
      <c r="G50" s="213">
        <v>74</v>
      </c>
      <c r="H50" s="26">
        <v>16</v>
      </c>
      <c r="I50" s="69">
        <v>58</v>
      </c>
      <c r="J50" s="10">
        <v>46</v>
      </c>
      <c r="K50" s="66">
        <v>12</v>
      </c>
      <c r="L50" s="181"/>
      <c r="M50" s="186"/>
      <c r="N50" s="84"/>
      <c r="O50" s="187"/>
      <c r="P50" s="190"/>
      <c r="Q50" s="45"/>
      <c r="R50" s="45"/>
      <c r="S50" s="45"/>
      <c r="T50" s="191"/>
      <c r="U50" s="194"/>
      <c r="V50" s="56"/>
      <c r="W50" s="56"/>
      <c r="X50" s="56"/>
      <c r="Y50" s="195"/>
      <c r="Z50" s="209">
        <v>58</v>
      </c>
      <c r="AA50" s="61">
        <v>36</v>
      </c>
      <c r="AB50" s="61">
        <v>22</v>
      </c>
      <c r="AC50" s="61"/>
      <c r="AD50" s="61"/>
      <c r="AE50" s="143"/>
      <c r="AF50" s="15"/>
    </row>
    <row r="51" spans="1:32" ht="21.75" customHeight="1" x14ac:dyDescent="0.2">
      <c r="A51" s="427" t="s">
        <v>100</v>
      </c>
      <c r="B51" s="428" t="s">
        <v>187</v>
      </c>
      <c r="C51" s="174"/>
      <c r="D51" s="75">
        <v>6</v>
      </c>
      <c r="E51" s="75"/>
      <c r="F51" s="175"/>
      <c r="G51" s="213">
        <v>62</v>
      </c>
      <c r="H51" s="26">
        <v>14</v>
      </c>
      <c r="I51" s="69">
        <v>48</v>
      </c>
      <c r="J51" s="10">
        <v>28</v>
      </c>
      <c r="K51" s="66">
        <v>20</v>
      </c>
      <c r="L51" s="181"/>
      <c r="M51" s="186"/>
      <c r="N51" s="84"/>
      <c r="O51" s="187"/>
      <c r="P51" s="190"/>
      <c r="Q51" s="45"/>
      <c r="R51" s="45"/>
      <c r="S51" s="45"/>
      <c r="T51" s="191"/>
      <c r="U51" s="194">
        <v>48</v>
      </c>
      <c r="V51" s="56"/>
      <c r="W51" s="104"/>
      <c r="X51" s="56">
        <v>48</v>
      </c>
      <c r="Y51" s="195"/>
      <c r="Z51" s="209"/>
      <c r="AA51" s="61"/>
      <c r="AB51" s="61"/>
      <c r="AC51" s="61"/>
      <c r="AD51" s="61"/>
      <c r="AE51" s="143"/>
      <c r="AF51" s="15"/>
    </row>
    <row r="52" spans="1:32" ht="21" customHeight="1" x14ac:dyDescent="0.2">
      <c r="A52" s="427" t="s">
        <v>101</v>
      </c>
      <c r="B52" s="428" t="s">
        <v>188</v>
      </c>
      <c r="C52" s="174"/>
      <c r="D52" s="75">
        <v>6</v>
      </c>
      <c r="E52" s="75"/>
      <c r="F52" s="175"/>
      <c r="G52" s="213">
        <v>72</v>
      </c>
      <c r="H52" s="26">
        <v>16</v>
      </c>
      <c r="I52" s="69">
        <v>56</v>
      </c>
      <c r="J52" s="10">
        <v>36</v>
      </c>
      <c r="K52" s="66">
        <v>20</v>
      </c>
      <c r="L52" s="181"/>
      <c r="M52" s="186"/>
      <c r="N52" s="84"/>
      <c r="O52" s="187"/>
      <c r="P52" s="190"/>
      <c r="Q52" s="45"/>
      <c r="R52" s="45"/>
      <c r="S52" s="45"/>
      <c r="T52" s="191"/>
      <c r="U52" s="194">
        <v>56</v>
      </c>
      <c r="V52" s="56">
        <v>20</v>
      </c>
      <c r="W52" s="104"/>
      <c r="X52" s="56">
        <v>36</v>
      </c>
      <c r="Y52" s="195"/>
      <c r="Z52" s="209"/>
      <c r="AA52" s="61"/>
      <c r="AB52" s="61"/>
      <c r="AC52" s="61"/>
      <c r="AD52" s="61"/>
      <c r="AE52" s="143"/>
      <c r="AF52" s="15"/>
    </row>
    <row r="53" spans="1:32" ht="27" customHeight="1" x14ac:dyDescent="0.2">
      <c r="A53" s="427" t="s">
        <v>102</v>
      </c>
      <c r="B53" s="428" t="s">
        <v>161</v>
      </c>
      <c r="C53" s="174"/>
      <c r="D53" s="75">
        <v>7</v>
      </c>
      <c r="E53" s="75"/>
      <c r="F53" s="175"/>
      <c r="G53" s="213">
        <v>77</v>
      </c>
      <c r="H53" s="26">
        <v>17</v>
      </c>
      <c r="I53" s="69">
        <v>60</v>
      </c>
      <c r="J53" s="26">
        <v>20</v>
      </c>
      <c r="K53" s="66">
        <v>40</v>
      </c>
      <c r="L53" s="214"/>
      <c r="M53" s="186"/>
      <c r="N53" s="84"/>
      <c r="O53" s="187"/>
      <c r="P53" s="190"/>
      <c r="Q53" s="45"/>
      <c r="R53" s="45"/>
      <c r="S53" s="45"/>
      <c r="T53" s="191"/>
      <c r="U53" s="194">
        <v>30</v>
      </c>
      <c r="V53" s="56"/>
      <c r="W53" s="104"/>
      <c r="X53" s="56">
        <v>30</v>
      </c>
      <c r="Y53" s="195"/>
      <c r="Z53" s="209">
        <v>30</v>
      </c>
      <c r="AA53" s="61">
        <v>30</v>
      </c>
      <c r="AB53" s="61"/>
      <c r="AC53" s="61"/>
      <c r="AD53" s="61"/>
      <c r="AE53" s="143"/>
      <c r="AF53" s="15"/>
    </row>
    <row r="54" spans="1:32" ht="22.5" customHeight="1" x14ac:dyDescent="0.2">
      <c r="A54" s="427" t="s">
        <v>103</v>
      </c>
      <c r="B54" s="428" t="s">
        <v>189</v>
      </c>
      <c r="C54" s="174">
        <v>8</v>
      </c>
      <c r="D54" s="75">
        <v>7</v>
      </c>
      <c r="E54" s="75"/>
      <c r="F54" s="175"/>
      <c r="G54" s="213">
        <v>154</v>
      </c>
      <c r="H54" s="26">
        <v>34</v>
      </c>
      <c r="I54" s="69">
        <v>120</v>
      </c>
      <c r="J54" s="10">
        <v>60</v>
      </c>
      <c r="K54" s="66">
        <v>60</v>
      </c>
      <c r="L54" s="181"/>
      <c r="M54" s="186"/>
      <c r="N54" s="84"/>
      <c r="O54" s="187"/>
      <c r="P54" s="190"/>
      <c r="Q54" s="45"/>
      <c r="R54" s="45"/>
      <c r="S54" s="45"/>
      <c r="T54" s="191"/>
      <c r="U54" s="194">
        <v>62</v>
      </c>
      <c r="V54" s="56">
        <v>32</v>
      </c>
      <c r="W54" s="56"/>
      <c r="X54" s="56">
        <v>30</v>
      </c>
      <c r="Y54" s="195"/>
      <c r="Z54" s="209">
        <v>58</v>
      </c>
      <c r="AA54" s="61">
        <v>34</v>
      </c>
      <c r="AB54" s="61">
        <v>24</v>
      </c>
      <c r="AC54" s="61"/>
      <c r="AD54" s="61"/>
      <c r="AE54" s="143"/>
      <c r="AF54" s="15"/>
    </row>
    <row r="55" spans="1:32" ht="27" customHeight="1" x14ac:dyDescent="0.2">
      <c r="A55" s="427" t="s">
        <v>104</v>
      </c>
      <c r="B55" s="428" t="s">
        <v>105</v>
      </c>
      <c r="C55" s="174"/>
      <c r="D55" s="75">
        <v>5</v>
      </c>
      <c r="E55" s="75"/>
      <c r="F55" s="175"/>
      <c r="G55" s="213">
        <v>61</v>
      </c>
      <c r="H55" s="26">
        <v>13</v>
      </c>
      <c r="I55" s="69">
        <v>48</v>
      </c>
      <c r="J55" s="10">
        <v>38</v>
      </c>
      <c r="K55" s="66">
        <v>10</v>
      </c>
      <c r="L55" s="181"/>
      <c r="M55" s="186"/>
      <c r="N55" s="84"/>
      <c r="O55" s="187"/>
      <c r="P55" s="190"/>
      <c r="Q55" s="45"/>
      <c r="R55" s="45"/>
      <c r="S55" s="45"/>
      <c r="T55" s="191"/>
      <c r="U55" s="194">
        <v>48</v>
      </c>
      <c r="V55" s="56">
        <v>48</v>
      </c>
      <c r="W55" s="56"/>
      <c r="X55" s="56"/>
      <c r="Y55" s="195"/>
      <c r="Z55" s="209"/>
      <c r="AA55" s="61"/>
      <c r="AB55" s="61"/>
      <c r="AC55" s="61"/>
      <c r="AD55" s="61"/>
      <c r="AE55" s="143"/>
      <c r="AF55" s="15"/>
    </row>
    <row r="56" spans="1:32" x14ac:dyDescent="0.2">
      <c r="A56" s="427" t="s">
        <v>163</v>
      </c>
      <c r="B56" s="428" t="s">
        <v>106</v>
      </c>
      <c r="C56" s="174"/>
      <c r="D56" s="75">
        <v>8</v>
      </c>
      <c r="E56" s="75"/>
      <c r="F56" s="175"/>
      <c r="G56" s="213">
        <v>102</v>
      </c>
      <c r="H56" s="26">
        <v>22</v>
      </c>
      <c r="I56" s="69">
        <v>80</v>
      </c>
      <c r="J56" s="10">
        <v>30</v>
      </c>
      <c r="K56" s="66">
        <v>34</v>
      </c>
      <c r="L56" s="181">
        <v>16</v>
      </c>
      <c r="M56" s="186"/>
      <c r="N56" s="84"/>
      <c r="O56" s="187"/>
      <c r="P56" s="190"/>
      <c r="Q56" s="45"/>
      <c r="R56" s="45"/>
      <c r="S56" s="45"/>
      <c r="T56" s="191"/>
      <c r="U56" s="194">
        <v>52</v>
      </c>
      <c r="V56" s="56">
        <v>22</v>
      </c>
      <c r="W56" s="56"/>
      <c r="X56" s="56">
        <v>30</v>
      </c>
      <c r="Y56" s="195"/>
      <c r="Z56" s="209">
        <v>28</v>
      </c>
      <c r="AA56" s="61"/>
      <c r="AB56" s="61">
        <v>28</v>
      </c>
      <c r="AC56" s="61"/>
      <c r="AD56" s="61"/>
      <c r="AE56" s="143"/>
      <c r="AF56" s="15"/>
    </row>
    <row r="57" spans="1:32" ht="18.75" customHeight="1" x14ac:dyDescent="0.2">
      <c r="A57" s="427" t="s">
        <v>164</v>
      </c>
      <c r="B57" s="428" t="s">
        <v>109</v>
      </c>
      <c r="C57" s="174"/>
      <c r="D57" s="75">
        <v>8</v>
      </c>
      <c r="E57" s="75"/>
      <c r="F57" s="175"/>
      <c r="G57" s="213">
        <v>90</v>
      </c>
      <c r="H57" s="26">
        <v>20</v>
      </c>
      <c r="I57" s="69">
        <v>70</v>
      </c>
      <c r="J57" s="10">
        <v>50</v>
      </c>
      <c r="K57" s="66">
        <v>20</v>
      </c>
      <c r="L57" s="181"/>
      <c r="M57" s="186"/>
      <c r="N57" s="84"/>
      <c r="O57" s="187"/>
      <c r="P57" s="190"/>
      <c r="Q57" s="45"/>
      <c r="R57" s="45"/>
      <c r="S57" s="45"/>
      <c r="T57" s="191"/>
      <c r="U57" s="194">
        <v>30</v>
      </c>
      <c r="V57" s="56">
        <v>15</v>
      </c>
      <c r="W57" s="56"/>
      <c r="X57" s="56">
        <v>15</v>
      </c>
      <c r="Y57" s="195"/>
      <c r="Z57" s="209">
        <v>40</v>
      </c>
      <c r="AA57" s="61">
        <v>20</v>
      </c>
      <c r="AB57" s="61">
        <v>20</v>
      </c>
      <c r="AC57" s="61"/>
      <c r="AD57" s="61"/>
      <c r="AE57" s="143"/>
      <c r="AF57" s="15"/>
    </row>
    <row r="58" spans="1:32" x14ac:dyDescent="0.2">
      <c r="A58" s="427" t="s">
        <v>168</v>
      </c>
      <c r="B58" s="428" t="s">
        <v>110</v>
      </c>
      <c r="C58" s="174"/>
      <c r="D58" s="75">
        <v>6</v>
      </c>
      <c r="E58" s="75"/>
      <c r="F58" s="175"/>
      <c r="G58" s="213">
        <v>87</v>
      </c>
      <c r="H58" s="26">
        <v>19</v>
      </c>
      <c r="I58" s="69">
        <v>68</v>
      </c>
      <c r="J58" s="10">
        <v>48</v>
      </c>
      <c r="K58" s="66">
        <v>20</v>
      </c>
      <c r="L58" s="181"/>
      <c r="M58" s="186"/>
      <c r="N58" s="84"/>
      <c r="O58" s="187"/>
      <c r="P58" s="190"/>
      <c r="Q58" s="45"/>
      <c r="R58" s="45"/>
      <c r="S58" s="45"/>
      <c r="T58" s="191"/>
      <c r="U58" s="194">
        <v>68</v>
      </c>
      <c r="V58" s="56">
        <v>33</v>
      </c>
      <c r="W58" s="56"/>
      <c r="X58" s="56">
        <v>35</v>
      </c>
      <c r="Y58" s="195"/>
      <c r="Z58" s="209"/>
      <c r="AA58" s="61"/>
      <c r="AB58" s="107"/>
      <c r="AC58" s="61"/>
      <c r="AD58" s="61"/>
      <c r="AE58" s="143"/>
      <c r="AF58" s="15"/>
    </row>
    <row r="59" spans="1:32" x14ac:dyDescent="0.2">
      <c r="A59" s="427" t="s">
        <v>169</v>
      </c>
      <c r="B59" s="428" t="s">
        <v>162</v>
      </c>
      <c r="C59" s="174"/>
      <c r="D59" s="75">
        <v>7</v>
      </c>
      <c r="E59" s="75"/>
      <c r="F59" s="175"/>
      <c r="G59" s="213">
        <v>41</v>
      </c>
      <c r="H59" s="26">
        <v>9</v>
      </c>
      <c r="I59" s="69">
        <v>32</v>
      </c>
      <c r="J59" s="10">
        <v>24</v>
      </c>
      <c r="K59" s="66">
        <v>8</v>
      </c>
      <c r="L59" s="181"/>
      <c r="M59" s="186"/>
      <c r="N59" s="84"/>
      <c r="O59" s="187"/>
      <c r="P59" s="190"/>
      <c r="Q59" s="45"/>
      <c r="R59" s="45"/>
      <c r="S59" s="45"/>
      <c r="T59" s="191"/>
      <c r="U59" s="194"/>
      <c r="V59" s="56"/>
      <c r="W59" s="56"/>
      <c r="X59" s="56"/>
      <c r="Y59" s="195"/>
      <c r="Z59" s="210">
        <v>32</v>
      </c>
      <c r="AA59" s="107">
        <v>32</v>
      </c>
      <c r="AB59" s="61"/>
      <c r="AC59" s="61"/>
      <c r="AD59" s="61"/>
      <c r="AE59" s="143"/>
      <c r="AF59" s="15"/>
    </row>
    <row r="60" spans="1:32" ht="18" customHeight="1" x14ac:dyDescent="0.2">
      <c r="A60" s="426" t="s">
        <v>111</v>
      </c>
      <c r="B60" s="425" t="s">
        <v>112</v>
      </c>
      <c r="C60" s="216"/>
      <c r="D60" s="80"/>
      <c r="E60" s="76"/>
      <c r="F60" s="233"/>
      <c r="G60" s="332">
        <f t="shared" ref="G60:L60" si="3">G61+G62+G63+G64+G65+G66+G67</f>
        <v>1220</v>
      </c>
      <c r="H60" s="297">
        <f t="shared" si="3"/>
        <v>250</v>
      </c>
      <c r="I60" s="297">
        <f t="shared" si="3"/>
        <v>970</v>
      </c>
      <c r="J60" s="297">
        <f t="shared" si="3"/>
        <v>485</v>
      </c>
      <c r="K60" s="297">
        <f t="shared" si="3"/>
        <v>373</v>
      </c>
      <c r="L60" s="333">
        <f t="shared" si="3"/>
        <v>32</v>
      </c>
      <c r="M60" s="336"/>
      <c r="N60" s="91"/>
      <c r="O60" s="243"/>
      <c r="P60" s="348">
        <f>P61+P62+P63+P64+P65+P66</f>
        <v>184</v>
      </c>
      <c r="Q60" s="298">
        <f>Q61+Q62+Q63+Q64+Q65+Q66</f>
        <v>90</v>
      </c>
      <c r="R60" s="298"/>
      <c r="S60" s="298">
        <f>S61+S62+S63+S64+S65+S66</f>
        <v>94</v>
      </c>
      <c r="T60" s="349"/>
      <c r="U60" s="248">
        <f>U61+U62+U63+U64+U65+U66+U67</f>
        <v>300</v>
      </c>
      <c r="V60" s="57">
        <f>V61+V62+V63+V64+V65+V66+V67</f>
        <v>123</v>
      </c>
      <c r="W60" s="57"/>
      <c r="X60" s="57">
        <f>X61+X62+X63+X64+X65+X66+X67</f>
        <v>177</v>
      </c>
      <c r="Y60" s="356"/>
      <c r="Z60" s="266">
        <f>Z61+Z62+Z63+Z64+Z65+Z66+Z67</f>
        <v>486</v>
      </c>
      <c r="AA60" s="64">
        <f>AA61+AA62+AA63+AA64+AA65+AA66+AA67</f>
        <v>291</v>
      </c>
      <c r="AB60" s="64">
        <f>AB61+AB62+AB63+AB64+AB65+AB66+AB67</f>
        <v>195</v>
      </c>
      <c r="AC60" s="64"/>
      <c r="AD60" s="64"/>
      <c r="AE60" s="360"/>
      <c r="AF60" s="15"/>
    </row>
    <row r="61" spans="1:32" ht="24.75" customHeight="1" x14ac:dyDescent="0.2">
      <c r="A61" s="434" t="s">
        <v>113</v>
      </c>
      <c r="B61" s="428" t="s">
        <v>190</v>
      </c>
      <c r="C61" s="174">
        <v>8</v>
      </c>
      <c r="D61" s="75"/>
      <c r="E61" s="75">
        <v>6</v>
      </c>
      <c r="F61" s="175"/>
      <c r="G61" s="180">
        <v>482</v>
      </c>
      <c r="H61" s="115">
        <v>100</v>
      </c>
      <c r="I61" s="69">
        <v>382</v>
      </c>
      <c r="J61" s="10">
        <v>151</v>
      </c>
      <c r="K61" s="66">
        <v>215</v>
      </c>
      <c r="L61" s="181">
        <v>16</v>
      </c>
      <c r="M61" s="186"/>
      <c r="N61" s="84"/>
      <c r="O61" s="187"/>
      <c r="P61" s="190">
        <v>104</v>
      </c>
      <c r="Q61" s="45">
        <v>50</v>
      </c>
      <c r="R61" s="45"/>
      <c r="S61" s="45">
        <v>54</v>
      </c>
      <c r="T61" s="191"/>
      <c r="U61" s="194">
        <v>140</v>
      </c>
      <c r="V61" s="56">
        <v>65</v>
      </c>
      <c r="W61" s="56"/>
      <c r="X61" s="56">
        <v>75</v>
      </c>
      <c r="Y61" s="195"/>
      <c r="Z61" s="209">
        <v>138</v>
      </c>
      <c r="AA61" s="61">
        <v>74</v>
      </c>
      <c r="AB61" s="61">
        <v>64</v>
      </c>
      <c r="AC61" s="61"/>
      <c r="AD61" s="61"/>
      <c r="AE61" s="143"/>
      <c r="AF61" s="15"/>
    </row>
    <row r="62" spans="1:32" ht="20.25" customHeight="1" x14ac:dyDescent="0.2">
      <c r="A62" s="434" t="s">
        <v>114</v>
      </c>
      <c r="B62" s="428" t="s">
        <v>191</v>
      </c>
      <c r="C62" s="174">
        <v>6</v>
      </c>
      <c r="D62" s="75">
        <v>4</v>
      </c>
      <c r="E62" s="75">
        <v>6</v>
      </c>
      <c r="F62" s="175"/>
      <c r="G62" s="180">
        <v>121</v>
      </c>
      <c r="H62" s="115">
        <v>25</v>
      </c>
      <c r="I62" s="69">
        <v>96</v>
      </c>
      <c r="J62" s="10">
        <v>48</v>
      </c>
      <c r="K62" s="66">
        <v>32</v>
      </c>
      <c r="L62" s="181">
        <v>16</v>
      </c>
      <c r="M62" s="186"/>
      <c r="N62" s="84"/>
      <c r="O62" s="187"/>
      <c r="P62" s="190">
        <v>40</v>
      </c>
      <c r="Q62" s="45">
        <v>20</v>
      </c>
      <c r="R62" s="45"/>
      <c r="S62" s="45">
        <v>20</v>
      </c>
      <c r="T62" s="191"/>
      <c r="U62" s="194">
        <v>56</v>
      </c>
      <c r="V62" s="56">
        <v>20</v>
      </c>
      <c r="W62" s="56"/>
      <c r="X62" s="56">
        <v>36</v>
      </c>
      <c r="Y62" s="195"/>
      <c r="Z62" s="210"/>
      <c r="AA62" s="107"/>
      <c r="AB62" s="107"/>
      <c r="AC62" s="61"/>
      <c r="AD62" s="61"/>
      <c r="AE62" s="143"/>
      <c r="AF62" s="15"/>
    </row>
    <row r="63" spans="1:32" x14ac:dyDescent="0.2">
      <c r="A63" s="434" t="s">
        <v>115</v>
      </c>
      <c r="B63" s="428" t="s">
        <v>192</v>
      </c>
      <c r="C63" s="174">
        <v>8</v>
      </c>
      <c r="D63" s="75"/>
      <c r="E63" s="75"/>
      <c r="F63" s="175"/>
      <c r="G63" s="180">
        <v>88</v>
      </c>
      <c r="H63" s="115">
        <v>18</v>
      </c>
      <c r="I63" s="69">
        <v>70</v>
      </c>
      <c r="J63" s="10">
        <v>46</v>
      </c>
      <c r="K63" s="66">
        <v>24</v>
      </c>
      <c r="L63" s="181"/>
      <c r="M63" s="186"/>
      <c r="N63" s="84"/>
      <c r="O63" s="187"/>
      <c r="P63" s="190"/>
      <c r="Q63" s="45"/>
      <c r="R63" s="45"/>
      <c r="S63" s="45"/>
      <c r="T63" s="191"/>
      <c r="U63" s="194"/>
      <c r="V63" s="56"/>
      <c r="W63" s="56"/>
      <c r="X63" s="56"/>
      <c r="Y63" s="195"/>
      <c r="Z63" s="209">
        <v>70</v>
      </c>
      <c r="AA63" s="61">
        <v>40</v>
      </c>
      <c r="AB63" s="61">
        <v>30</v>
      </c>
      <c r="AC63" s="61"/>
      <c r="AD63" s="61"/>
      <c r="AE63" s="143"/>
      <c r="AF63" s="15"/>
    </row>
    <row r="64" spans="1:32" ht="26.25" customHeight="1" x14ac:dyDescent="0.2">
      <c r="A64" s="434" t="s">
        <v>116</v>
      </c>
      <c r="B64" s="428" t="s">
        <v>193</v>
      </c>
      <c r="C64" s="174">
        <v>6</v>
      </c>
      <c r="D64" s="75"/>
      <c r="E64" s="75"/>
      <c r="F64" s="175"/>
      <c r="G64" s="180">
        <v>121</v>
      </c>
      <c r="H64" s="115">
        <v>25</v>
      </c>
      <c r="I64" s="69">
        <v>96</v>
      </c>
      <c r="J64" s="10">
        <v>56</v>
      </c>
      <c r="K64" s="66">
        <v>40</v>
      </c>
      <c r="L64" s="181"/>
      <c r="M64" s="186"/>
      <c r="N64" s="84"/>
      <c r="O64" s="187"/>
      <c r="P64" s="190">
        <v>40</v>
      </c>
      <c r="Q64" s="45">
        <v>20</v>
      </c>
      <c r="R64" s="45"/>
      <c r="S64" s="45">
        <v>20</v>
      </c>
      <c r="T64" s="191"/>
      <c r="U64" s="194">
        <v>56</v>
      </c>
      <c r="V64" s="56">
        <v>22</v>
      </c>
      <c r="W64" s="56"/>
      <c r="X64" s="56">
        <v>34</v>
      </c>
      <c r="Y64" s="195"/>
      <c r="Z64" s="209"/>
      <c r="AA64" s="61"/>
      <c r="AB64" s="61"/>
      <c r="AC64" s="61"/>
      <c r="AD64" s="61"/>
      <c r="AE64" s="143"/>
      <c r="AF64" s="15"/>
    </row>
    <row r="65" spans="1:32" ht="24.75" customHeight="1" x14ac:dyDescent="0.2">
      <c r="A65" s="434" t="s">
        <v>117</v>
      </c>
      <c r="B65" s="428" t="s">
        <v>194</v>
      </c>
      <c r="C65" s="174"/>
      <c r="D65" s="75">
        <v>7</v>
      </c>
      <c r="E65" s="75"/>
      <c r="F65" s="175"/>
      <c r="G65" s="180">
        <v>55</v>
      </c>
      <c r="H65" s="115">
        <v>11</v>
      </c>
      <c r="I65" s="69">
        <v>44</v>
      </c>
      <c r="J65" s="10">
        <v>14</v>
      </c>
      <c r="K65" s="66">
        <v>30</v>
      </c>
      <c r="L65" s="181"/>
      <c r="M65" s="186"/>
      <c r="N65" s="84"/>
      <c r="O65" s="187"/>
      <c r="P65" s="190"/>
      <c r="Q65" s="45"/>
      <c r="R65" s="45"/>
      <c r="S65" s="45"/>
      <c r="T65" s="191"/>
      <c r="U65" s="194"/>
      <c r="V65" s="56"/>
      <c r="W65" s="56"/>
      <c r="X65" s="56"/>
      <c r="Y65" s="195"/>
      <c r="Z65" s="209">
        <v>44</v>
      </c>
      <c r="AA65" s="61">
        <v>44</v>
      </c>
      <c r="AB65" s="61"/>
      <c r="AC65" s="61"/>
      <c r="AD65" s="61"/>
      <c r="AE65" s="143"/>
      <c r="AF65" s="15"/>
    </row>
    <row r="66" spans="1:32" ht="25.5" customHeight="1" x14ac:dyDescent="0.2">
      <c r="A66" s="434" t="s">
        <v>195</v>
      </c>
      <c r="B66" s="428" t="s">
        <v>196</v>
      </c>
      <c r="C66" s="318"/>
      <c r="D66" s="300">
        <v>7</v>
      </c>
      <c r="E66" s="75"/>
      <c r="F66" s="175"/>
      <c r="G66" s="180">
        <v>40</v>
      </c>
      <c r="H66" s="115">
        <v>8</v>
      </c>
      <c r="I66" s="69">
        <v>32</v>
      </c>
      <c r="J66" s="108"/>
      <c r="K66" s="66">
        <v>32</v>
      </c>
      <c r="L66" s="181"/>
      <c r="M66" s="186"/>
      <c r="N66" s="84"/>
      <c r="O66" s="187"/>
      <c r="P66" s="190"/>
      <c r="Q66" s="45"/>
      <c r="R66" s="45"/>
      <c r="S66" s="45"/>
      <c r="T66" s="191"/>
      <c r="U66" s="194"/>
      <c r="V66" s="56"/>
      <c r="W66" s="56"/>
      <c r="X66" s="56"/>
      <c r="Y66" s="195"/>
      <c r="Z66" s="209">
        <v>32</v>
      </c>
      <c r="AA66" s="61"/>
      <c r="AB66" s="107">
        <v>32</v>
      </c>
      <c r="AC66" s="61"/>
      <c r="AD66" s="61"/>
      <c r="AE66" s="143"/>
      <c r="AF66" s="15"/>
    </row>
    <row r="67" spans="1:32" ht="48" x14ac:dyDescent="0.2">
      <c r="A67" s="426" t="s">
        <v>118</v>
      </c>
      <c r="B67" s="425" t="s">
        <v>206</v>
      </c>
      <c r="C67" s="174"/>
      <c r="D67" s="75"/>
      <c r="E67" s="75"/>
      <c r="F67" s="175"/>
      <c r="G67" s="334">
        <f>G68+G69+G70</f>
        <v>313</v>
      </c>
      <c r="H67" s="301">
        <f>H68+H69+H70</f>
        <v>63</v>
      </c>
      <c r="I67" s="301">
        <f>I68+I69+I70</f>
        <v>250</v>
      </c>
      <c r="J67" s="301">
        <f>J68+J69</f>
        <v>170</v>
      </c>
      <c r="K67" s="301">
        <f>K68+K69+K70</f>
        <v>0</v>
      </c>
      <c r="L67" s="214"/>
      <c r="M67" s="186"/>
      <c r="N67" s="84"/>
      <c r="O67" s="187"/>
      <c r="P67" s="346"/>
      <c r="Q67" s="294"/>
      <c r="R67" s="294"/>
      <c r="S67" s="294"/>
      <c r="T67" s="191"/>
      <c r="U67" s="228">
        <v>48</v>
      </c>
      <c r="V67" s="58">
        <v>16</v>
      </c>
      <c r="W67" s="58"/>
      <c r="X67" s="58">
        <v>32</v>
      </c>
      <c r="Y67" s="354"/>
      <c r="Z67" s="229">
        <f>Z68+Z69+Z70</f>
        <v>202</v>
      </c>
      <c r="AA67" s="65">
        <f>AA68+AA69+AA70</f>
        <v>133</v>
      </c>
      <c r="AB67" s="65">
        <f>AB68+AB69+AB70</f>
        <v>69</v>
      </c>
      <c r="AC67" s="65"/>
      <c r="AD67" s="65"/>
      <c r="AE67" s="163"/>
      <c r="AF67" s="15"/>
    </row>
    <row r="68" spans="1:32" ht="16.5" customHeight="1" x14ac:dyDescent="0.2">
      <c r="A68" s="434" t="s">
        <v>165</v>
      </c>
      <c r="B68" s="428" t="s">
        <v>197</v>
      </c>
      <c r="C68" s="174"/>
      <c r="D68" s="75">
        <v>7</v>
      </c>
      <c r="E68" s="75"/>
      <c r="F68" s="175"/>
      <c r="G68" s="180">
        <v>113</v>
      </c>
      <c r="H68" s="115">
        <v>23</v>
      </c>
      <c r="I68" s="69">
        <v>90</v>
      </c>
      <c r="J68" s="10">
        <v>90</v>
      </c>
      <c r="K68" s="66"/>
      <c r="L68" s="181"/>
      <c r="M68" s="186"/>
      <c r="N68" s="84"/>
      <c r="O68" s="187"/>
      <c r="P68" s="190"/>
      <c r="Q68" s="45"/>
      <c r="R68" s="45"/>
      <c r="S68" s="45"/>
      <c r="T68" s="191"/>
      <c r="U68" s="194">
        <v>48</v>
      </c>
      <c r="V68" s="56">
        <v>16</v>
      </c>
      <c r="W68" s="56"/>
      <c r="X68" s="56">
        <v>32</v>
      </c>
      <c r="Y68" s="195"/>
      <c r="Z68" s="209">
        <v>42</v>
      </c>
      <c r="AA68" s="61">
        <v>42</v>
      </c>
      <c r="AB68" s="61"/>
      <c r="AC68" s="61"/>
      <c r="AD68" s="61"/>
      <c r="AE68" s="143"/>
      <c r="AF68" s="15"/>
    </row>
    <row r="69" spans="1:32" x14ac:dyDescent="0.2">
      <c r="A69" s="434" t="s">
        <v>166</v>
      </c>
      <c r="B69" s="428" t="s">
        <v>198</v>
      </c>
      <c r="C69" s="174"/>
      <c r="D69" s="75">
        <v>8</v>
      </c>
      <c r="E69" s="75"/>
      <c r="F69" s="175"/>
      <c r="G69" s="180">
        <v>100</v>
      </c>
      <c r="H69" s="115">
        <v>20</v>
      </c>
      <c r="I69" s="69">
        <v>80</v>
      </c>
      <c r="J69" s="10">
        <v>80</v>
      </c>
      <c r="K69" s="66"/>
      <c r="L69" s="181"/>
      <c r="M69" s="186"/>
      <c r="N69" s="84"/>
      <c r="O69" s="187"/>
      <c r="P69" s="190"/>
      <c r="Q69" s="45"/>
      <c r="R69" s="45"/>
      <c r="S69" s="45"/>
      <c r="T69" s="191"/>
      <c r="U69" s="194"/>
      <c r="V69" s="56"/>
      <c r="W69" s="56"/>
      <c r="X69" s="56"/>
      <c r="Y69" s="195"/>
      <c r="Z69" s="209">
        <v>80</v>
      </c>
      <c r="AA69" s="61">
        <v>51</v>
      </c>
      <c r="AB69" s="61">
        <v>29</v>
      </c>
      <c r="AC69" s="61"/>
      <c r="AD69" s="61"/>
      <c r="AE69" s="143"/>
      <c r="AF69" s="15"/>
    </row>
    <row r="70" spans="1:32" s="42" customFormat="1" ht="39" customHeight="1" x14ac:dyDescent="0.2">
      <c r="A70" s="434" t="s">
        <v>171</v>
      </c>
      <c r="B70" s="425" t="s">
        <v>89</v>
      </c>
      <c r="C70" s="174"/>
      <c r="D70" s="75"/>
      <c r="E70" s="75"/>
      <c r="F70" s="175"/>
      <c r="G70" s="220">
        <v>100</v>
      </c>
      <c r="H70" s="302">
        <v>20</v>
      </c>
      <c r="I70" s="70">
        <v>80</v>
      </c>
      <c r="J70" s="9"/>
      <c r="K70" s="67"/>
      <c r="L70" s="181"/>
      <c r="M70" s="186"/>
      <c r="N70" s="84"/>
      <c r="O70" s="187"/>
      <c r="P70" s="346"/>
      <c r="Q70" s="294"/>
      <c r="R70" s="294"/>
      <c r="S70" s="294"/>
      <c r="T70" s="191"/>
      <c r="U70" s="228"/>
      <c r="V70" s="58"/>
      <c r="W70" s="58"/>
      <c r="X70" s="58"/>
      <c r="Y70" s="195"/>
      <c r="Z70" s="209">
        <v>80</v>
      </c>
      <c r="AA70" s="61">
        <v>40</v>
      </c>
      <c r="AB70" s="61">
        <v>40</v>
      </c>
      <c r="AC70" s="61"/>
      <c r="AD70" s="61"/>
      <c r="AE70" s="143"/>
      <c r="AF70" s="15"/>
    </row>
    <row r="71" spans="1:32" s="43" customFormat="1" ht="24" x14ac:dyDescent="0.2">
      <c r="A71" s="434" t="s">
        <v>172</v>
      </c>
      <c r="B71" s="428" t="s">
        <v>170</v>
      </c>
      <c r="C71" s="174"/>
      <c r="D71" s="75">
        <v>8</v>
      </c>
      <c r="E71" s="75"/>
      <c r="F71" s="175"/>
      <c r="G71" s="180">
        <v>100</v>
      </c>
      <c r="H71" s="115">
        <v>20</v>
      </c>
      <c r="I71" s="69">
        <v>80</v>
      </c>
      <c r="J71" s="10"/>
      <c r="K71" s="66"/>
      <c r="L71" s="181"/>
      <c r="M71" s="186"/>
      <c r="N71" s="84"/>
      <c r="O71" s="187"/>
      <c r="P71" s="190"/>
      <c r="Q71" s="45"/>
      <c r="R71" s="45"/>
      <c r="S71" s="45"/>
      <c r="T71" s="191"/>
      <c r="U71" s="194"/>
      <c r="V71" s="56"/>
      <c r="W71" s="56"/>
      <c r="X71" s="56"/>
      <c r="Y71" s="195"/>
      <c r="Z71" s="209">
        <v>80</v>
      </c>
      <c r="AA71" s="61">
        <v>40</v>
      </c>
      <c r="AB71" s="61">
        <v>40</v>
      </c>
      <c r="AC71" s="61"/>
      <c r="AD71" s="61"/>
      <c r="AE71" s="143"/>
      <c r="AF71" s="15"/>
    </row>
    <row r="72" spans="1:32" ht="51.75" customHeight="1" x14ac:dyDescent="0.2">
      <c r="A72" s="307" t="s">
        <v>122</v>
      </c>
      <c r="B72" s="310" t="s">
        <v>121</v>
      </c>
      <c r="C72" s="216"/>
      <c r="D72" s="75"/>
      <c r="E72" s="75"/>
      <c r="F72" s="175"/>
      <c r="G72" s="220">
        <f>SUM(G73:G73)</f>
        <v>190</v>
      </c>
      <c r="H72" s="9">
        <v>40</v>
      </c>
      <c r="I72" s="70">
        <f>SUM(I73:I73)</f>
        <v>150</v>
      </c>
      <c r="J72" s="9">
        <v>150</v>
      </c>
      <c r="K72" s="67">
        <f>SUM(K73:K73)</f>
        <v>0</v>
      </c>
      <c r="L72" s="221"/>
      <c r="M72" s="186"/>
      <c r="N72" s="84"/>
      <c r="O72" s="187"/>
      <c r="P72" s="190"/>
      <c r="Q72" s="45"/>
      <c r="R72" s="45"/>
      <c r="S72" s="45"/>
      <c r="T72" s="191"/>
      <c r="U72" s="228">
        <v>78</v>
      </c>
      <c r="V72" s="58">
        <v>33</v>
      </c>
      <c r="W72" s="58"/>
      <c r="X72" s="58">
        <v>45</v>
      </c>
      <c r="Y72" s="354"/>
      <c r="Z72" s="229">
        <v>72</v>
      </c>
      <c r="AA72" s="65">
        <v>51</v>
      </c>
      <c r="AB72" s="65">
        <v>21</v>
      </c>
      <c r="AC72" s="61"/>
      <c r="AD72" s="61"/>
      <c r="AE72" s="143"/>
      <c r="AF72" s="15"/>
    </row>
    <row r="73" spans="1:32" ht="24.75" thickBot="1" x14ac:dyDescent="0.25">
      <c r="A73" s="384" t="s">
        <v>173</v>
      </c>
      <c r="B73" s="385" t="s">
        <v>199</v>
      </c>
      <c r="C73" s="217"/>
      <c r="D73" s="149">
        <v>8</v>
      </c>
      <c r="E73" s="218"/>
      <c r="F73" s="219"/>
      <c r="G73" s="182">
        <v>190</v>
      </c>
      <c r="H73" s="39">
        <v>40</v>
      </c>
      <c r="I73" s="150">
        <v>150</v>
      </c>
      <c r="J73" s="39">
        <v>150</v>
      </c>
      <c r="K73" s="151">
        <v>0</v>
      </c>
      <c r="L73" s="222"/>
      <c r="M73" s="223"/>
      <c r="N73" s="159"/>
      <c r="O73" s="224"/>
      <c r="P73" s="225"/>
      <c r="Q73" s="226"/>
      <c r="R73" s="226"/>
      <c r="S73" s="226"/>
      <c r="T73" s="227"/>
      <c r="U73" s="196">
        <v>78</v>
      </c>
      <c r="V73" s="154">
        <v>33</v>
      </c>
      <c r="W73" s="154"/>
      <c r="X73" s="154">
        <v>45</v>
      </c>
      <c r="Y73" s="400"/>
      <c r="Z73" s="230">
        <v>72</v>
      </c>
      <c r="AA73" s="231">
        <v>51</v>
      </c>
      <c r="AB73" s="231">
        <v>21</v>
      </c>
      <c r="AC73" s="144"/>
      <c r="AD73" s="144"/>
      <c r="AE73" s="145"/>
      <c r="AF73" s="15"/>
    </row>
    <row r="74" spans="1:32" x14ac:dyDescent="0.2">
      <c r="A74" s="402" t="s">
        <v>32</v>
      </c>
      <c r="B74" s="404" t="s">
        <v>16</v>
      </c>
      <c r="C74" s="405" t="s">
        <v>17</v>
      </c>
      <c r="D74" s="406" t="s">
        <v>18</v>
      </c>
      <c r="E74" s="406" t="s">
        <v>19</v>
      </c>
      <c r="F74" s="407" t="s">
        <v>20</v>
      </c>
      <c r="G74" s="405">
        <v>7</v>
      </c>
      <c r="H74" s="406">
        <v>8</v>
      </c>
      <c r="I74" s="408">
        <v>9</v>
      </c>
      <c r="J74" s="409">
        <v>10</v>
      </c>
      <c r="K74" s="410">
        <v>11</v>
      </c>
      <c r="L74" s="411">
        <v>12</v>
      </c>
      <c r="M74" s="394">
        <v>13</v>
      </c>
      <c r="N74" s="395">
        <v>14</v>
      </c>
      <c r="O74" s="396">
        <v>15</v>
      </c>
      <c r="P74" s="397">
        <v>16</v>
      </c>
      <c r="Q74" s="398">
        <v>17</v>
      </c>
      <c r="R74" s="398">
        <v>18</v>
      </c>
      <c r="S74" s="398">
        <v>19</v>
      </c>
      <c r="T74" s="168">
        <v>20</v>
      </c>
      <c r="U74" s="171">
        <v>21</v>
      </c>
      <c r="V74" s="138">
        <v>22</v>
      </c>
      <c r="W74" s="138">
        <v>23</v>
      </c>
      <c r="X74" s="138">
        <v>24</v>
      </c>
      <c r="Y74" s="381">
        <v>25</v>
      </c>
      <c r="Z74" s="260">
        <v>26</v>
      </c>
      <c r="AA74" s="417">
        <v>27</v>
      </c>
      <c r="AB74" s="139">
        <v>29</v>
      </c>
      <c r="AC74" s="417">
        <v>30</v>
      </c>
      <c r="AD74" s="417">
        <v>31</v>
      </c>
      <c r="AE74" s="418">
        <v>32</v>
      </c>
      <c r="AF74" s="15"/>
    </row>
    <row r="75" spans="1:32" ht="26.25" customHeight="1" x14ac:dyDescent="0.2">
      <c r="A75" s="308" t="s">
        <v>123</v>
      </c>
      <c r="B75" s="311" t="s">
        <v>141</v>
      </c>
      <c r="C75" s="232"/>
      <c r="D75" s="299"/>
      <c r="E75" s="299"/>
      <c r="F75" s="319"/>
      <c r="G75" s="335"/>
      <c r="H75" s="303"/>
      <c r="I75" s="93">
        <f>P75+U75+Z75</f>
        <v>1008</v>
      </c>
      <c r="J75" s="24"/>
      <c r="K75" s="68"/>
      <c r="L75" s="239"/>
      <c r="M75" s="198"/>
      <c r="N75" s="105"/>
      <c r="O75" s="199"/>
      <c r="P75" s="348">
        <v>540</v>
      </c>
      <c r="Q75" s="304"/>
      <c r="R75" s="304">
        <v>216</v>
      </c>
      <c r="S75" s="304"/>
      <c r="T75" s="349">
        <v>324</v>
      </c>
      <c r="U75" s="416">
        <v>468</v>
      </c>
      <c r="V75" s="305"/>
      <c r="W75" s="305">
        <v>216</v>
      </c>
      <c r="X75" s="305"/>
      <c r="Y75" s="357">
        <v>252</v>
      </c>
      <c r="Z75" s="210"/>
      <c r="AA75" s="107"/>
      <c r="AB75" s="107"/>
      <c r="AC75" s="306">
        <v>72</v>
      </c>
      <c r="AD75" s="107"/>
      <c r="AE75" s="156"/>
      <c r="AF75" s="15"/>
    </row>
    <row r="76" spans="1:32" ht="38.25" customHeight="1" x14ac:dyDescent="0.2">
      <c r="A76" s="160" t="s">
        <v>125</v>
      </c>
      <c r="B76" s="312" t="s">
        <v>124</v>
      </c>
      <c r="C76" s="232"/>
      <c r="D76" s="76"/>
      <c r="E76" s="76"/>
      <c r="F76" s="233"/>
      <c r="G76" s="238"/>
      <c r="H76" s="27"/>
      <c r="I76" s="93">
        <v>540</v>
      </c>
      <c r="J76" s="24"/>
      <c r="K76" s="68"/>
      <c r="L76" s="239"/>
      <c r="M76" s="242"/>
      <c r="N76" s="91"/>
      <c r="O76" s="243"/>
      <c r="P76" s="350">
        <v>540</v>
      </c>
      <c r="Q76" s="111"/>
      <c r="R76" s="111">
        <v>216</v>
      </c>
      <c r="S76" s="111"/>
      <c r="T76" s="370">
        <v>324</v>
      </c>
      <c r="U76" s="248"/>
      <c r="V76" s="57"/>
      <c r="W76" s="57"/>
      <c r="X76" s="57"/>
      <c r="Y76" s="356"/>
      <c r="Z76" s="266"/>
      <c r="AA76" s="64"/>
      <c r="AB76" s="64"/>
      <c r="AC76" s="61"/>
      <c r="AD76" s="61"/>
      <c r="AE76" s="143"/>
      <c r="AF76" s="15"/>
    </row>
    <row r="77" spans="1:32" ht="30" customHeight="1" x14ac:dyDescent="0.2">
      <c r="A77" s="160" t="s">
        <v>126</v>
      </c>
      <c r="B77" s="312" t="s">
        <v>127</v>
      </c>
      <c r="C77" s="232"/>
      <c r="D77" s="76"/>
      <c r="E77" s="76"/>
      <c r="F77" s="233"/>
      <c r="G77" s="238"/>
      <c r="H77" s="24"/>
      <c r="I77" s="93">
        <v>468</v>
      </c>
      <c r="J77" s="24"/>
      <c r="K77" s="68"/>
      <c r="L77" s="239"/>
      <c r="M77" s="242"/>
      <c r="N77" s="91"/>
      <c r="O77" s="243"/>
      <c r="P77" s="348"/>
      <c r="Q77" s="97"/>
      <c r="R77" s="97"/>
      <c r="S77" s="97"/>
      <c r="T77" s="349"/>
      <c r="U77" s="249">
        <v>468</v>
      </c>
      <c r="V77" s="112"/>
      <c r="W77" s="112">
        <v>216</v>
      </c>
      <c r="X77" s="112"/>
      <c r="Y77" s="358">
        <v>252</v>
      </c>
      <c r="Z77" s="266"/>
      <c r="AA77" s="64"/>
      <c r="AB77" s="64"/>
      <c r="AC77" s="61"/>
      <c r="AD77" s="61"/>
      <c r="AE77" s="143"/>
      <c r="AF77" s="15"/>
    </row>
    <row r="78" spans="1:32" ht="27" customHeight="1" x14ac:dyDescent="0.2">
      <c r="A78" s="161" t="s">
        <v>140</v>
      </c>
      <c r="B78" s="311" t="s">
        <v>204</v>
      </c>
      <c r="C78" s="234"/>
      <c r="D78" s="76"/>
      <c r="E78" s="76"/>
      <c r="F78" s="233"/>
      <c r="G78" s="238"/>
      <c r="H78" s="24"/>
      <c r="I78" s="93">
        <v>72</v>
      </c>
      <c r="J78" s="101"/>
      <c r="K78" s="102"/>
      <c r="L78" s="240"/>
      <c r="M78" s="242"/>
      <c r="N78" s="91"/>
      <c r="O78" s="243"/>
      <c r="P78" s="348"/>
      <c r="Q78" s="97"/>
      <c r="R78" s="97"/>
      <c r="S78" s="97"/>
      <c r="T78" s="349"/>
      <c r="U78" s="248"/>
      <c r="V78" s="57"/>
      <c r="W78" s="57"/>
      <c r="X78" s="57"/>
      <c r="Y78" s="356"/>
      <c r="Z78" s="266"/>
      <c r="AA78" s="64"/>
      <c r="AB78" s="64"/>
      <c r="AC78" s="116">
        <v>72</v>
      </c>
      <c r="AD78" s="61"/>
      <c r="AE78" s="143"/>
      <c r="AF78" s="15"/>
    </row>
    <row r="79" spans="1:32" ht="28.5" customHeight="1" x14ac:dyDescent="0.2">
      <c r="A79" s="160"/>
      <c r="B79" s="311" t="s">
        <v>144</v>
      </c>
      <c r="C79" s="216"/>
      <c r="D79" s="79"/>
      <c r="E79" s="109"/>
      <c r="F79" s="235"/>
      <c r="G79" s="220"/>
      <c r="H79" s="9"/>
      <c r="I79" s="268">
        <f>SUM(M79+P79+U79+Z79)</f>
        <v>5256</v>
      </c>
      <c r="J79" s="9"/>
      <c r="K79" s="67"/>
      <c r="L79" s="221"/>
      <c r="M79" s="244">
        <f>SUM(M8)</f>
        <v>1404</v>
      </c>
      <c r="N79" s="92">
        <f>SUM(N8)</f>
        <v>612</v>
      </c>
      <c r="O79" s="245">
        <f>SUM(O8)</f>
        <v>792</v>
      </c>
      <c r="P79" s="346">
        <f>SUM(P25+P75)</f>
        <v>1404</v>
      </c>
      <c r="Q79" s="269">
        <f>SUM(Q25+Q75)</f>
        <v>360</v>
      </c>
      <c r="R79" s="269">
        <f>SUM(R25+R75)</f>
        <v>216</v>
      </c>
      <c r="S79" s="47">
        <f>SUM(S25+S75)</f>
        <v>504</v>
      </c>
      <c r="T79" s="347">
        <f>SUM(T25+T75)</f>
        <v>324</v>
      </c>
      <c r="U79" s="228">
        <f>SUM(U24+U75)</f>
        <v>1404</v>
      </c>
      <c r="V79" s="58">
        <f>SUM(V24+V75)</f>
        <v>396</v>
      </c>
      <c r="W79" s="58">
        <f>SUM(W24+W75)</f>
        <v>216</v>
      </c>
      <c r="X79" s="58">
        <f>SUM(X24+X75)</f>
        <v>540</v>
      </c>
      <c r="Y79" s="354">
        <f>SUM(Y24+Y77)</f>
        <v>252</v>
      </c>
      <c r="Z79" s="229">
        <f>SUM(Z24+Z75)</f>
        <v>1044</v>
      </c>
      <c r="AA79" s="65">
        <f>SUM(AA24+AA75)</f>
        <v>612</v>
      </c>
      <c r="AB79" s="65">
        <f>SUM(AB24+AB75)</f>
        <v>432</v>
      </c>
      <c r="AC79" s="65">
        <f>SUM(AC24+AC75)</f>
        <v>72</v>
      </c>
      <c r="AD79" s="65"/>
      <c r="AE79" s="163"/>
      <c r="AF79" s="15"/>
    </row>
    <row r="80" spans="1:32" ht="17.25" customHeight="1" x14ac:dyDescent="0.2">
      <c r="A80" s="161" t="s">
        <v>128</v>
      </c>
      <c r="B80" s="311" t="s">
        <v>129</v>
      </c>
      <c r="C80" s="234"/>
      <c r="D80" s="80"/>
      <c r="E80" s="80"/>
      <c r="F80" s="236"/>
      <c r="G80" s="241"/>
      <c r="H80" s="101"/>
      <c r="I80" s="70">
        <f>SUM(M80+P80+U80+Z80)</f>
        <v>288</v>
      </c>
      <c r="J80" s="101"/>
      <c r="K80" s="102"/>
      <c r="L80" s="240"/>
      <c r="M80" s="246">
        <v>72</v>
      </c>
      <c r="N80" s="103"/>
      <c r="O80" s="247"/>
      <c r="P80" s="345">
        <v>72</v>
      </c>
      <c r="Q80" s="45"/>
      <c r="R80" s="45"/>
      <c r="S80" s="45"/>
      <c r="T80" s="170"/>
      <c r="U80" s="172">
        <v>72</v>
      </c>
      <c r="V80" s="98"/>
      <c r="W80" s="98"/>
      <c r="X80" s="98"/>
      <c r="Y80" s="353"/>
      <c r="Z80" s="261">
        <v>72</v>
      </c>
      <c r="AA80" s="107"/>
      <c r="AB80" s="107"/>
      <c r="AC80" s="107"/>
      <c r="AD80" s="107"/>
      <c r="AE80" s="156"/>
      <c r="AF80" s="15"/>
    </row>
    <row r="81" spans="1:33" ht="27" customHeight="1" x14ac:dyDescent="0.2">
      <c r="A81" s="161" t="s">
        <v>143</v>
      </c>
      <c r="B81" s="311" t="s">
        <v>142</v>
      </c>
      <c r="C81" s="234"/>
      <c r="D81" s="79"/>
      <c r="E81" s="109"/>
      <c r="F81" s="235"/>
      <c r="G81" s="241"/>
      <c r="H81" s="101"/>
      <c r="I81" s="70">
        <f>SUM(M81+P81+U81+Z81)</f>
        <v>300</v>
      </c>
      <c r="J81" s="101"/>
      <c r="K81" s="102"/>
      <c r="L81" s="240"/>
      <c r="M81" s="246">
        <v>85</v>
      </c>
      <c r="N81" s="103"/>
      <c r="O81" s="247"/>
      <c r="P81" s="345">
        <v>43</v>
      </c>
      <c r="Q81" s="45"/>
      <c r="R81" s="45"/>
      <c r="S81" s="45"/>
      <c r="T81" s="170"/>
      <c r="U81" s="172">
        <v>15</v>
      </c>
      <c r="V81" s="98"/>
      <c r="W81" s="98"/>
      <c r="X81" s="98"/>
      <c r="Y81" s="353"/>
      <c r="Z81" s="261">
        <v>157</v>
      </c>
      <c r="AA81" s="99"/>
      <c r="AB81" s="99"/>
      <c r="AC81" s="61"/>
      <c r="AD81" s="61"/>
      <c r="AE81" s="143"/>
      <c r="AF81" s="15"/>
    </row>
    <row r="82" spans="1:33" ht="22.5" customHeight="1" x14ac:dyDescent="0.2">
      <c r="A82" s="161" t="s">
        <v>130</v>
      </c>
      <c r="B82" s="311" t="s">
        <v>47</v>
      </c>
      <c r="C82" s="234"/>
      <c r="D82" s="79"/>
      <c r="E82" s="109"/>
      <c r="F82" s="235"/>
      <c r="G82" s="241"/>
      <c r="H82" s="101"/>
      <c r="I82" s="70">
        <f>SUM(AD82+AE82)</f>
        <v>72</v>
      </c>
      <c r="J82" s="101"/>
      <c r="K82" s="102"/>
      <c r="L82" s="240"/>
      <c r="M82" s="198"/>
      <c r="N82" s="105"/>
      <c r="O82" s="199"/>
      <c r="P82" s="201"/>
      <c r="Q82" s="106"/>
      <c r="R82" s="106"/>
      <c r="S82" s="106"/>
      <c r="T82" s="202"/>
      <c r="U82" s="206"/>
      <c r="V82" s="104"/>
      <c r="W82" s="104"/>
      <c r="X82" s="104"/>
      <c r="Y82" s="355"/>
      <c r="Z82" s="267"/>
      <c r="AA82" s="99"/>
      <c r="AB82" s="99"/>
      <c r="AC82" s="61"/>
      <c r="AD82" s="113"/>
      <c r="AE82" s="164">
        <v>72</v>
      </c>
      <c r="AF82" s="15"/>
    </row>
    <row r="83" spans="1:33" x14ac:dyDescent="0.2">
      <c r="A83" s="161" t="s">
        <v>131</v>
      </c>
      <c r="B83" s="311" t="s">
        <v>202</v>
      </c>
      <c r="C83" s="234"/>
      <c r="D83" s="79"/>
      <c r="E83" s="109"/>
      <c r="F83" s="235"/>
      <c r="G83" s="241"/>
      <c r="H83" s="101"/>
      <c r="I83" s="70">
        <v>144</v>
      </c>
      <c r="J83" s="101"/>
      <c r="K83" s="102"/>
      <c r="L83" s="240"/>
      <c r="M83" s="246"/>
      <c r="N83" s="103"/>
      <c r="O83" s="247"/>
      <c r="P83" s="345"/>
      <c r="Q83" s="45"/>
      <c r="R83" s="45"/>
      <c r="S83" s="45"/>
      <c r="T83" s="170"/>
      <c r="U83" s="172"/>
      <c r="V83" s="98"/>
      <c r="W83" s="98"/>
      <c r="X83" s="98"/>
      <c r="Y83" s="353"/>
      <c r="Z83" s="261"/>
      <c r="AA83" s="99"/>
      <c r="AB83" s="99"/>
      <c r="AC83" s="61"/>
      <c r="AD83" s="113">
        <v>144</v>
      </c>
      <c r="AE83" s="164"/>
      <c r="AF83" s="15"/>
    </row>
    <row r="84" spans="1:33" ht="36" customHeight="1" x14ac:dyDescent="0.2">
      <c r="A84" s="161" t="s">
        <v>132</v>
      </c>
      <c r="B84" s="311" t="s">
        <v>203</v>
      </c>
      <c r="C84" s="234"/>
      <c r="D84" s="79"/>
      <c r="E84" s="109"/>
      <c r="F84" s="235"/>
      <c r="G84" s="241"/>
      <c r="H84" s="101"/>
      <c r="I84" s="70">
        <v>72</v>
      </c>
      <c r="J84" s="101"/>
      <c r="K84" s="102"/>
      <c r="L84" s="240"/>
      <c r="M84" s="246"/>
      <c r="N84" s="103"/>
      <c r="O84" s="247"/>
      <c r="P84" s="345"/>
      <c r="Q84" s="45"/>
      <c r="R84" s="45"/>
      <c r="S84" s="45"/>
      <c r="T84" s="170"/>
      <c r="U84" s="172"/>
      <c r="V84" s="98"/>
      <c r="W84" s="98"/>
      <c r="X84" s="98"/>
      <c r="Y84" s="353"/>
      <c r="Z84" s="261"/>
      <c r="AA84" s="99"/>
      <c r="AB84" s="99"/>
      <c r="AC84" s="61"/>
      <c r="AD84" s="61"/>
      <c r="AE84" s="164">
        <v>72</v>
      </c>
      <c r="AF84" s="15"/>
    </row>
    <row r="85" spans="1:33" ht="36.75" customHeight="1" thickBot="1" x14ac:dyDescent="0.25">
      <c r="A85" s="162" t="s">
        <v>133</v>
      </c>
      <c r="B85" s="313" t="s">
        <v>28</v>
      </c>
      <c r="C85" s="217"/>
      <c r="D85" s="252"/>
      <c r="E85" s="253"/>
      <c r="F85" s="254"/>
      <c r="G85" s="237"/>
      <c r="H85" s="158"/>
      <c r="I85" s="165">
        <f>SUM(M85+P85+U85+Z85)</f>
        <v>236</v>
      </c>
      <c r="J85" s="372"/>
      <c r="K85" s="166"/>
      <c r="L85" s="412"/>
      <c r="M85" s="188">
        <v>78</v>
      </c>
      <c r="N85" s="152">
        <v>34</v>
      </c>
      <c r="O85" s="189">
        <v>44</v>
      </c>
      <c r="P85" s="359">
        <v>48</v>
      </c>
      <c r="Q85" s="153">
        <v>20</v>
      </c>
      <c r="R85" s="153"/>
      <c r="S85" s="153">
        <v>28</v>
      </c>
      <c r="T85" s="192"/>
      <c r="U85" s="196">
        <v>52</v>
      </c>
      <c r="V85" s="154">
        <v>22</v>
      </c>
      <c r="W85" s="154"/>
      <c r="X85" s="154">
        <v>30</v>
      </c>
      <c r="Y85" s="197"/>
      <c r="Z85" s="215">
        <v>58</v>
      </c>
      <c r="AA85" s="144">
        <v>34</v>
      </c>
      <c r="AB85" s="144">
        <v>24</v>
      </c>
      <c r="AC85" s="144"/>
      <c r="AD85" s="144"/>
      <c r="AE85" s="145"/>
      <c r="AF85" s="15"/>
      <c r="AG85" s="8"/>
    </row>
    <row r="86" spans="1:33" ht="13.5" thickBot="1" x14ac:dyDescent="0.25">
      <c r="A86" s="28"/>
      <c r="B86" s="33" t="s">
        <v>27</v>
      </c>
      <c r="C86" s="403"/>
      <c r="D86" s="28"/>
      <c r="E86" s="28"/>
      <c r="F86" s="28"/>
      <c r="G86" s="28"/>
      <c r="H86" s="25"/>
      <c r="I86" s="114">
        <f>SUM(M86+P86+U86+Z86)</f>
        <v>6080</v>
      </c>
      <c r="J86" s="270"/>
      <c r="K86" s="379"/>
      <c r="L86" s="271"/>
      <c r="M86" s="90">
        <f>SUM(M79:M85)</f>
        <v>1639</v>
      </c>
      <c r="N86" s="90">
        <f>SUM(N85+N8)</f>
        <v>646</v>
      </c>
      <c r="O86" s="90">
        <f>SUM(O85+O8)</f>
        <v>836</v>
      </c>
      <c r="P86" s="413">
        <f>SUM(P79:P85)</f>
        <v>1567</v>
      </c>
      <c r="Q86" s="414">
        <f>SUM(Q85+Q79)</f>
        <v>380</v>
      </c>
      <c r="R86" s="414">
        <v>216</v>
      </c>
      <c r="S86" s="414">
        <f>SUM(S85+S79)</f>
        <v>532</v>
      </c>
      <c r="T86" s="415">
        <v>324</v>
      </c>
      <c r="U86" s="366">
        <f>SUM(U79:U85)</f>
        <v>1543</v>
      </c>
      <c r="V86" s="55">
        <f>SUM(V85+V79)</f>
        <v>418</v>
      </c>
      <c r="W86" s="55">
        <v>216</v>
      </c>
      <c r="X86" s="55">
        <f>SUM(X85+X79)</f>
        <v>570</v>
      </c>
      <c r="Y86" s="55">
        <v>252</v>
      </c>
      <c r="Z86" s="60">
        <f>SUM(Z79:Z85)</f>
        <v>1331</v>
      </c>
      <c r="AA86" s="60">
        <f>SUM(AA85+AA79)</f>
        <v>646</v>
      </c>
      <c r="AB86" s="60">
        <f>SUM(AB85+AB79)</f>
        <v>456</v>
      </c>
      <c r="AC86" s="60">
        <v>72</v>
      </c>
      <c r="AD86" s="60">
        <v>144</v>
      </c>
      <c r="AE86" s="60">
        <v>72</v>
      </c>
      <c r="AF86" s="15"/>
    </row>
    <row r="87" spans="1:33" x14ac:dyDescent="0.2">
      <c r="A87" s="272"/>
      <c r="B87" s="250"/>
      <c r="C87" s="967" t="s">
        <v>27</v>
      </c>
      <c r="D87" s="968"/>
      <c r="E87" s="953" t="s">
        <v>134</v>
      </c>
      <c r="F87" s="954"/>
      <c r="G87" s="954"/>
      <c r="H87" s="955"/>
      <c r="I87" s="146"/>
      <c r="J87" s="155"/>
      <c r="K87" s="146"/>
      <c r="L87" s="377"/>
      <c r="M87" s="184">
        <v>15</v>
      </c>
      <c r="N87" s="147">
        <v>13</v>
      </c>
      <c r="O87" s="185">
        <v>13</v>
      </c>
      <c r="P87" s="343">
        <v>15</v>
      </c>
      <c r="Q87" s="45">
        <v>13</v>
      </c>
      <c r="R87" s="45"/>
      <c r="S87" s="45">
        <v>14</v>
      </c>
      <c r="T87" s="191"/>
      <c r="U87" s="367">
        <v>16</v>
      </c>
      <c r="V87" s="148">
        <v>14</v>
      </c>
      <c r="W87" s="148"/>
      <c r="X87" s="148">
        <v>15</v>
      </c>
      <c r="Y87" s="193"/>
      <c r="Z87" s="208">
        <v>19</v>
      </c>
      <c r="AA87" s="140">
        <v>16</v>
      </c>
      <c r="AB87" s="140">
        <v>10</v>
      </c>
      <c r="AC87" s="140"/>
      <c r="AD87" s="140"/>
      <c r="AE87" s="141"/>
      <c r="AF87" s="15"/>
    </row>
    <row r="88" spans="1:33" x14ac:dyDescent="0.2">
      <c r="A88" s="30"/>
      <c r="B88" s="250"/>
      <c r="C88" s="969"/>
      <c r="D88" s="970"/>
      <c r="E88" s="907" t="s">
        <v>135</v>
      </c>
      <c r="F88" s="908"/>
      <c r="G88" s="908"/>
      <c r="H88" s="909"/>
      <c r="I88" s="10"/>
      <c r="J88" s="13"/>
      <c r="K88" s="10"/>
      <c r="L88" s="376"/>
      <c r="M88" s="186"/>
      <c r="N88" s="84"/>
      <c r="O88" s="187"/>
      <c r="P88" s="344"/>
      <c r="Q88" s="45"/>
      <c r="R88" s="45"/>
      <c r="S88" s="45"/>
      <c r="T88" s="191"/>
      <c r="U88" s="361">
        <v>2</v>
      </c>
      <c r="V88" s="56"/>
      <c r="W88" s="56"/>
      <c r="X88" s="56"/>
      <c r="Y88" s="195"/>
      <c r="Z88" s="209">
        <v>2</v>
      </c>
      <c r="AA88" s="61"/>
      <c r="AB88" s="61"/>
      <c r="AC88" s="61"/>
      <c r="AD88" s="61"/>
      <c r="AE88" s="143"/>
      <c r="AF88" s="15"/>
    </row>
    <row r="89" spans="1:33" x14ac:dyDescent="0.2">
      <c r="A89" s="30"/>
      <c r="B89" s="5"/>
      <c r="C89" s="969"/>
      <c r="D89" s="970"/>
      <c r="E89" s="907" t="s">
        <v>136</v>
      </c>
      <c r="F89" s="908"/>
      <c r="G89" s="908"/>
      <c r="H89" s="909"/>
      <c r="I89" s="10"/>
      <c r="J89" s="13"/>
      <c r="K89" s="10"/>
      <c r="L89" s="376"/>
      <c r="M89" s="186">
        <v>6</v>
      </c>
      <c r="N89" s="84"/>
      <c r="O89" s="187"/>
      <c r="P89" s="344">
        <v>5</v>
      </c>
      <c r="Q89" s="45"/>
      <c r="R89" s="45"/>
      <c r="S89" s="45"/>
      <c r="T89" s="191"/>
      <c r="U89" s="361">
        <v>2</v>
      </c>
      <c r="V89" s="56"/>
      <c r="W89" s="56"/>
      <c r="X89" s="56"/>
      <c r="Y89" s="195"/>
      <c r="Z89" s="209">
        <v>3</v>
      </c>
      <c r="AA89" s="61"/>
      <c r="AB89" s="61"/>
      <c r="AC89" s="61"/>
      <c r="AD89" s="61"/>
      <c r="AE89" s="143"/>
      <c r="AF89" s="15"/>
    </row>
    <row r="90" spans="1:33" x14ac:dyDescent="0.2">
      <c r="A90" s="30"/>
      <c r="B90" s="5"/>
      <c r="C90" s="969"/>
      <c r="D90" s="970"/>
      <c r="E90" s="907" t="s">
        <v>137</v>
      </c>
      <c r="F90" s="908"/>
      <c r="G90" s="908"/>
      <c r="H90" s="909"/>
      <c r="I90" s="10"/>
      <c r="J90" s="13"/>
      <c r="K90" s="10"/>
      <c r="L90" s="376"/>
      <c r="M90" s="186">
        <v>6</v>
      </c>
      <c r="N90" s="84"/>
      <c r="O90" s="187"/>
      <c r="P90" s="344">
        <v>11</v>
      </c>
      <c r="Q90" s="45"/>
      <c r="R90" s="45"/>
      <c r="S90" s="45"/>
      <c r="T90" s="191"/>
      <c r="U90" s="361">
        <v>7</v>
      </c>
      <c r="V90" s="56"/>
      <c r="W90" s="56"/>
      <c r="X90" s="56"/>
      <c r="Y90" s="195"/>
      <c r="Z90" s="209">
        <v>10</v>
      </c>
      <c r="AA90" s="61"/>
      <c r="AB90" s="61"/>
      <c r="AC90" s="61"/>
      <c r="AD90" s="61"/>
      <c r="AE90" s="143"/>
      <c r="AF90" s="15"/>
    </row>
    <row r="91" spans="1:33" ht="13.5" thickBot="1" x14ac:dyDescent="0.25">
      <c r="A91" s="30"/>
      <c r="B91" s="5"/>
      <c r="C91" s="971"/>
      <c r="D91" s="972"/>
      <c r="E91" s="950" t="s">
        <v>138</v>
      </c>
      <c r="F91" s="951"/>
      <c r="G91" s="951"/>
      <c r="H91" s="952"/>
      <c r="I91" s="39"/>
      <c r="J91" s="251"/>
      <c r="K91" s="10"/>
      <c r="L91" s="378"/>
      <c r="M91" s="188">
        <v>8</v>
      </c>
      <c r="N91" s="152"/>
      <c r="O91" s="189"/>
      <c r="P91" s="342">
        <v>2</v>
      </c>
      <c r="Q91" s="153"/>
      <c r="R91" s="153"/>
      <c r="S91" s="153"/>
      <c r="T91" s="192"/>
      <c r="U91" s="365"/>
      <c r="V91" s="154"/>
      <c r="W91" s="154"/>
      <c r="X91" s="154"/>
      <c r="Y91" s="197"/>
      <c r="Z91" s="215"/>
      <c r="AA91" s="144"/>
      <c r="AB91" s="144"/>
      <c r="AC91" s="144"/>
      <c r="AD91" s="144"/>
      <c r="AE91" s="145"/>
      <c r="AF91" s="15"/>
    </row>
    <row r="92" spans="1:33" x14ac:dyDescent="0.2">
      <c r="A92" s="30"/>
      <c r="B92" s="5"/>
      <c r="C92" s="30"/>
      <c r="D92" s="30"/>
      <c r="E92" s="31"/>
      <c r="F92" s="31"/>
      <c r="G92" s="31"/>
      <c r="H92" s="31"/>
      <c r="I92" s="31"/>
      <c r="J92" s="31"/>
      <c r="K92" s="31"/>
      <c r="L92" s="31"/>
      <c r="M92" s="30"/>
      <c r="N92" s="30"/>
      <c r="O92" s="30"/>
      <c r="P92" s="22"/>
      <c r="Q92" s="30"/>
      <c r="R92" s="30"/>
      <c r="S92" s="30"/>
      <c r="T92" s="22"/>
      <c r="U92" s="22"/>
      <c r="V92" s="22"/>
      <c r="W92" s="22"/>
      <c r="X92" s="30"/>
      <c r="Y92" s="30"/>
      <c r="Z92" s="30"/>
      <c r="AA92" s="30"/>
      <c r="AB92" s="30"/>
      <c r="AC92" s="32"/>
      <c r="AD92" s="32"/>
      <c r="AE92" s="32"/>
      <c r="AF92" s="15"/>
    </row>
    <row r="93" spans="1:33" x14ac:dyDescent="0.2">
      <c r="A93" s="6"/>
      <c r="B93" s="945" t="s">
        <v>209</v>
      </c>
      <c r="C93" s="945"/>
      <c r="D93" s="945"/>
      <c r="E93" s="945"/>
      <c r="F93" s="945"/>
      <c r="G93" s="15"/>
      <c r="H93" s="15"/>
      <c r="I93" s="15"/>
      <c r="J93" s="16"/>
      <c r="K93" s="16"/>
      <c r="L93" s="16"/>
      <c r="M93" s="1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"/>
      <c r="AD93" s="15"/>
      <c r="AE93" s="15"/>
      <c r="AF93" s="15"/>
    </row>
    <row r="94" spans="1:33" ht="17.25" customHeight="1" x14ac:dyDescent="0.2">
      <c r="A94" s="6"/>
      <c r="B94" s="945"/>
      <c r="C94" s="945"/>
      <c r="D94" s="945"/>
      <c r="E94" s="945"/>
      <c r="F94" s="945"/>
      <c r="G94" s="949"/>
      <c r="H94" s="949"/>
      <c r="I94" s="949"/>
      <c r="J94" s="949"/>
      <c r="K94" s="949"/>
      <c r="L94" s="949"/>
      <c r="M94" s="1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"/>
      <c r="AD94" s="15"/>
      <c r="AE94" s="15"/>
      <c r="AF94" s="15"/>
    </row>
    <row r="95" spans="1:33" ht="14.25" customHeight="1" x14ac:dyDescent="0.2">
      <c r="A95" s="6"/>
      <c r="B95" s="41"/>
      <c r="C95" s="41"/>
      <c r="D95" s="41"/>
      <c r="E95" s="41"/>
      <c r="F95" s="41"/>
      <c r="G95" s="40"/>
      <c r="H95" s="40"/>
      <c r="I95" s="40"/>
      <c r="J95" s="40"/>
      <c r="K95" s="40"/>
      <c r="L95" s="40"/>
      <c r="M95" s="1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"/>
      <c r="AD95" s="15"/>
      <c r="AE95" s="15"/>
      <c r="AF95" s="15"/>
    </row>
    <row r="96" spans="1:33" ht="14.25" customHeight="1" x14ac:dyDescent="0.2">
      <c r="A96" s="14"/>
      <c r="B96" s="945" t="s">
        <v>210</v>
      </c>
      <c r="C96" s="945"/>
      <c r="D96" s="945"/>
      <c r="E96" s="945"/>
      <c r="F96" s="945"/>
      <c r="G96" s="15"/>
      <c r="H96" s="15"/>
      <c r="I96" s="15"/>
      <c r="J96" s="16"/>
      <c r="K96" s="16"/>
      <c r="L96" s="16"/>
      <c r="M96" s="1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"/>
      <c r="AD96" s="15"/>
      <c r="AE96" s="15"/>
      <c r="AF96" s="15"/>
    </row>
    <row r="97" spans="1:32" ht="12.75" customHeight="1" x14ac:dyDescent="0.2">
      <c r="A97" s="14"/>
      <c r="B97" s="945"/>
      <c r="C97" s="945"/>
      <c r="D97" s="945"/>
      <c r="E97" s="945"/>
      <c r="F97" s="945"/>
      <c r="G97" s="949"/>
      <c r="H97" s="949"/>
      <c r="I97" s="949"/>
      <c r="J97" s="949"/>
      <c r="K97" s="949"/>
      <c r="L97" s="949"/>
      <c r="M97" s="1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"/>
      <c r="AD97" s="15"/>
      <c r="AE97" s="15"/>
      <c r="AF97" s="15"/>
    </row>
    <row r="98" spans="1:32" x14ac:dyDescent="0.2">
      <c r="A98" s="6"/>
      <c r="J98" s="11"/>
      <c r="K98" s="11"/>
      <c r="L98" s="11"/>
      <c r="M98" s="1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32" x14ac:dyDescent="0.2">
      <c r="C99" s="4"/>
      <c r="D99" s="4"/>
      <c r="E99" s="4"/>
      <c r="F99" s="4"/>
      <c r="G99" s="4"/>
      <c r="H99" s="3"/>
      <c r="I99" s="3"/>
      <c r="J99" s="3"/>
      <c r="K99" s="12"/>
      <c r="L99" s="12"/>
      <c r="M99" s="12"/>
      <c r="N99" s="3"/>
      <c r="O99" s="3"/>
      <c r="P99" s="3"/>
      <c r="Q99" s="4"/>
      <c r="R99" s="4"/>
      <c r="S99" s="4"/>
      <c r="T99" s="3"/>
      <c r="U99" s="3"/>
      <c r="V99" s="3"/>
      <c r="W99" s="3"/>
      <c r="X99" s="3"/>
      <c r="Y99" s="3"/>
      <c r="Z99" s="3"/>
      <c r="AA99" s="3"/>
      <c r="AB99" s="3"/>
    </row>
    <row r="100" spans="1:32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</sheetData>
  <mergeCells count="33">
    <mergeCell ref="U4:U6"/>
    <mergeCell ref="Q5:R5"/>
    <mergeCell ref="Q4:R4"/>
    <mergeCell ref="E88:H88"/>
    <mergeCell ref="C87:D91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18"/>
  <sheetViews>
    <sheetView zoomScale="120" zoomScaleSheetLayoutView="120" workbookViewId="0">
      <selection activeCell="V21" sqref="V21"/>
    </sheetView>
  </sheetViews>
  <sheetFormatPr defaultColWidth="9.140625" defaultRowHeight="12.75" x14ac:dyDescent="0.2"/>
  <cols>
    <col min="1" max="1" width="3.140625" style="539" customWidth="1"/>
    <col min="2" max="2" width="6.140625" style="539" customWidth="1"/>
    <col min="3" max="3" width="2" style="539" customWidth="1"/>
    <col min="4" max="4" width="2.140625" style="539" customWidth="1"/>
    <col min="5" max="5" width="2.28515625" style="539" customWidth="1"/>
    <col min="6" max="6" width="2.140625" style="539" customWidth="1"/>
    <col min="7" max="7" width="3.140625" style="539" customWidth="1"/>
    <col min="8" max="8" width="2.7109375" style="539" customWidth="1"/>
    <col min="9" max="9" width="5" style="539" customWidth="1"/>
    <col min="10" max="11" width="2.5703125" style="539" customWidth="1"/>
    <col min="12" max="12" width="2.140625" style="539" customWidth="1"/>
    <col min="13" max="13" width="2.28515625" style="539" customWidth="1"/>
    <col min="14" max="14" width="2.140625" style="539" customWidth="1"/>
    <col min="15" max="15" width="2.42578125" style="539" customWidth="1"/>
    <col min="16" max="19" width="2.140625" style="539" customWidth="1"/>
    <col min="20" max="24" width="2.42578125" style="539" customWidth="1"/>
    <col min="25" max="25" width="4.5703125" style="539" customWidth="1"/>
    <col min="26" max="33" width="2.42578125" style="539" customWidth="1"/>
    <col min="34" max="34" width="2.7109375" style="539" customWidth="1"/>
    <col min="35" max="55" width="2.42578125" style="539" customWidth="1"/>
    <col min="56" max="16384" width="9.140625" style="539"/>
  </cols>
  <sheetData>
    <row r="1" spans="2:55" ht="6.75" customHeight="1" x14ac:dyDescent="0.2">
      <c r="BB1" s="7"/>
      <c r="BC1" s="7"/>
    </row>
    <row r="2" spans="2:55" ht="12.75" customHeight="1" x14ac:dyDescent="0.2">
      <c r="B2" s="36"/>
      <c r="C2" s="776"/>
      <c r="D2" s="776"/>
      <c r="E2" s="776"/>
      <c r="F2" s="36"/>
      <c r="G2" s="36"/>
      <c r="H2" s="36"/>
      <c r="I2" s="35"/>
      <c r="J2" s="776"/>
      <c r="K2" s="776"/>
      <c r="L2" s="36"/>
      <c r="M2" s="36"/>
      <c r="N2" s="36"/>
      <c r="O2" s="776"/>
      <c r="P2" s="776"/>
      <c r="Q2" s="776"/>
      <c r="R2" s="37"/>
      <c r="S2" s="37"/>
      <c r="T2" s="36"/>
      <c r="U2" s="36"/>
      <c r="V2" s="776"/>
      <c r="W2" s="776"/>
      <c r="X2" s="776"/>
      <c r="Y2" s="776"/>
      <c r="Z2" s="36"/>
      <c r="AA2" s="36"/>
      <c r="AB2" s="37"/>
      <c r="AC2" s="776"/>
      <c r="AD2" s="776"/>
      <c r="AE2" s="776"/>
      <c r="AF2" s="36"/>
      <c r="AG2" s="36"/>
      <c r="AH2" s="36"/>
      <c r="AI2" s="776"/>
      <c r="AJ2" s="776"/>
      <c r="AK2" s="776"/>
      <c r="AL2" s="36"/>
      <c r="AM2" s="36"/>
      <c r="AN2" s="36"/>
      <c r="AO2" s="36"/>
      <c r="AP2" s="776"/>
      <c r="AQ2" s="776"/>
      <c r="AR2" s="776"/>
      <c r="AS2" s="36"/>
      <c r="AT2" s="36"/>
      <c r="AU2" s="36"/>
      <c r="AV2" s="36"/>
      <c r="AW2" s="776"/>
      <c r="AX2" s="776"/>
      <c r="AY2" s="776"/>
      <c r="AZ2" s="37"/>
      <c r="BA2" s="36"/>
      <c r="BB2" s="36"/>
      <c r="BC2" s="36"/>
    </row>
    <row r="3" spans="2:55" ht="15.75" x14ac:dyDescent="0.2"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37"/>
      <c r="P3" s="37"/>
      <c r="Q3" s="37"/>
      <c r="R3" s="775"/>
      <c r="S3" s="775"/>
      <c r="T3" s="775"/>
      <c r="U3" s="775"/>
      <c r="V3" s="994" t="s">
        <v>220</v>
      </c>
      <c r="W3" s="994"/>
      <c r="X3" s="994"/>
      <c r="Y3" s="994"/>
      <c r="Z3" s="994"/>
      <c r="AA3" s="994"/>
      <c r="AB3" s="994"/>
      <c r="AC3" s="994"/>
      <c r="AD3" s="994"/>
      <c r="AE3" s="994"/>
      <c r="AF3" s="995"/>
      <c r="AG3" s="995"/>
      <c r="AH3" s="995"/>
      <c r="AI3" s="995"/>
      <c r="AJ3" s="995"/>
      <c r="AK3" s="995"/>
      <c r="AL3" s="995"/>
      <c r="AM3" s="995"/>
      <c r="AN3" s="995"/>
      <c r="AO3" s="995"/>
      <c r="AP3" s="995"/>
      <c r="AQ3" s="995"/>
      <c r="AR3" s="996"/>
      <c r="AS3" s="775"/>
      <c r="AT3" s="775"/>
      <c r="AU3" s="775"/>
      <c r="AV3" s="775"/>
      <c r="AW3" s="775"/>
      <c r="AX3" s="775"/>
      <c r="AY3" s="775"/>
      <c r="AZ3" s="775"/>
      <c r="BA3" s="775"/>
      <c r="BB3" s="775"/>
      <c r="BC3" s="775"/>
    </row>
    <row r="4" spans="2:55" ht="6.75" customHeight="1" thickBot="1" x14ac:dyDescent="0.25"/>
    <row r="5" spans="2:55" x14ac:dyDescent="0.2">
      <c r="B5" s="997" t="s">
        <v>221</v>
      </c>
      <c r="C5" s="973" t="s">
        <v>29</v>
      </c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  <c r="Y5" s="974"/>
      <c r="Z5" s="975"/>
      <c r="AA5" s="985" t="s">
        <v>227</v>
      </c>
      <c r="AB5" s="999"/>
      <c r="AC5" s="999"/>
      <c r="AD5" s="999"/>
      <c r="AE5" s="973" t="s">
        <v>228</v>
      </c>
      <c r="AF5" s="974"/>
      <c r="AG5" s="974"/>
      <c r="AH5" s="974"/>
      <c r="AI5" s="974"/>
      <c r="AJ5" s="974"/>
      <c r="AK5" s="974"/>
      <c r="AL5" s="974"/>
      <c r="AM5" s="974"/>
      <c r="AN5" s="974"/>
      <c r="AO5" s="974"/>
      <c r="AP5" s="975"/>
      <c r="AQ5" s="985" t="s">
        <v>230</v>
      </c>
      <c r="AR5" s="986"/>
      <c r="AS5" s="986"/>
      <c r="AT5" s="987"/>
      <c r="AU5" s="986" t="s">
        <v>295</v>
      </c>
      <c r="AV5" s="986"/>
      <c r="AW5" s="987"/>
      <c r="AX5" s="985" t="s">
        <v>222</v>
      </c>
      <c r="AY5" s="986"/>
      <c r="AZ5" s="987"/>
      <c r="BA5" s="973" t="s">
        <v>6</v>
      </c>
      <c r="BB5" s="974"/>
      <c r="BC5" s="975"/>
    </row>
    <row r="6" spans="2:55" ht="9" customHeight="1" thickBot="1" x14ac:dyDescent="0.25">
      <c r="B6" s="998"/>
      <c r="C6" s="976"/>
      <c r="D6" s="977"/>
      <c r="E6" s="977"/>
      <c r="F6" s="977"/>
      <c r="G6" s="977"/>
      <c r="H6" s="977"/>
      <c r="I6" s="977"/>
      <c r="J6" s="977"/>
      <c r="K6" s="977"/>
      <c r="L6" s="977"/>
      <c r="M6" s="977"/>
      <c r="N6" s="977"/>
      <c r="O6" s="977"/>
      <c r="P6" s="977"/>
      <c r="Q6" s="977"/>
      <c r="R6" s="977"/>
      <c r="S6" s="977"/>
      <c r="T6" s="977"/>
      <c r="U6" s="977"/>
      <c r="V6" s="977"/>
      <c r="W6" s="977"/>
      <c r="X6" s="977"/>
      <c r="Y6" s="977"/>
      <c r="Z6" s="978"/>
      <c r="AA6" s="1000"/>
      <c r="AB6" s="1001"/>
      <c r="AC6" s="1001"/>
      <c r="AD6" s="1001"/>
      <c r="AE6" s="982"/>
      <c r="AF6" s="983"/>
      <c r="AG6" s="983"/>
      <c r="AH6" s="983"/>
      <c r="AI6" s="983"/>
      <c r="AJ6" s="983"/>
      <c r="AK6" s="983"/>
      <c r="AL6" s="983"/>
      <c r="AM6" s="983"/>
      <c r="AN6" s="983"/>
      <c r="AO6" s="983"/>
      <c r="AP6" s="984"/>
      <c r="AQ6" s="1004"/>
      <c r="AR6" s="1005"/>
      <c r="AS6" s="1005"/>
      <c r="AT6" s="1006"/>
      <c r="AU6" s="1005"/>
      <c r="AV6" s="1005"/>
      <c r="AW6" s="1006"/>
      <c r="AX6" s="976"/>
      <c r="AY6" s="977"/>
      <c r="AZ6" s="978"/>
      <c r="BA6" s="976"/>
      <c r="BB6" s="977"/>
      <c r="BC6" s="978"/>
    </row>
    <row r="7" spans="2:55" ht="10.5" hidden="1" customHeight="1" x14ac:dyDescent="0.2">
      <c r="B7" s="998"/>
      <c r="C7" s="976"/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977"/>
      <c r="O7" s="977"/>
      <c r="P7" s="977"/>
      <c r="Q7" s="977"/>
      <c r="R7" s="977"/>
      <c r="S7" s="977"/>
      <c r="T7" s="977"/>
      <c r="U7" s="977"/>
      <c r="V7" s="977"/>
      <c r="W7" s="977"/>
      <c r="X7" s="977"/>
      <c r="Y7" s="977"/>
      <c r="Z7" s="978"/>
      <c r="AA7" s="1000"/>
      <c r="AB7" s="1001"/>
      <c r="AC7" s="1001"/>
      <c r="AD7" s="1001"/>
      <c r="AE7" s="973" t="s">
        <v>229</v>
      </c>
      <c r="AF7" s="974"/>
      <c r="AG7" s="974"/>
      <c r="AH7" s="975"/>
      <c r="AI7" s="985" t="s">
        <v>308</v>
      </c>
      <c r="AJ7" s="986"/>
      <c r="AK7" s="986"/>
      <c r="AL7" s="987"/>
      <c r="AM7" s="985" t="s">
        <v>309</v>
      </c>
      <c r="AN7" s="986"/>
      <c r="AO7" s="986"/>
      <c r="AP7" s="987"/>
      <c r="AQ7" s="1004"/>
      <c r="AR7" s="1005"/>
      <c r="AS7" s="1005"/>
      <c r="AT7" s="1006"/>
      <c r="AU7" s="1005"/>
      <c r="AV7" s="1005"/>
      <c r="AW7" s="1006"/>
      <c r="AX7" s="976"/>
      <c r="AY7" s="977"/>
      <c r="AZ7" s="978"/>
      <c r="BA7" s="976"/>
      <c r="BB7" s="977"/>
      <c r="BC7" s="978"/>
    </row>
    <row r="8" spans="2:55" ht="124.9" customHeight="1" thickBot="1" x14ac:dyDescent="0.25">
      <c r="B8" s="998"/>
      <c r="C8" s="991" t="s">
        <v>223</v>
      </c>
      <c r="D8" s="992"/>
      <c r="E8" s="992"/>
      <c r="F8" s="992"/>
      <c r="G8" s="992"/>
      <c r="H8" s="992"/>
      <c r="I8" s="992"/>
      <c r="J8" s="993"/>
      <c r="K8" s="991" t="s">
        <v>225</v>
      </c>
      <c r="L8" s="992"/>
      <c r="M8" s="992"/>
      <c r="N8" s="992"/>
      <c r="O8" s="992"/>
      <c r="P8" s="992"/>
      <c r="Q8" s="992"/>
      <c r="R8" s="993"/>
      <c r="S8" s="991" t="s">
        <v>226</v>
      </c>
      <c r="T8" s="992"/>
      <c r="U8" s="992"/>
      <c r="V8" s="992"/>
      <c r="W8" s="992"/>
      <c r="X8" s="992"/>
      <c r="Y8" s="992"/>
      <c r="Z8" s="993"/>
      <c r="AA8" s="1002"/>
      <c r="AB8" s="1003"/>
      <c r="AC8" s="1003"/>
      <c r="AD8" s="1003"/>
      <c r="AE8" s="982"/>
      <c r="AF8" s="983"/>
      <c r="AG8" s="983"/>
      <c r="AH8" s="984"/>
      <c r="AI8" s="988"/>
      <c r="AJ8" s="989"/>
      <c r="AK8" s="989"/>
      <c r="AL8" s="990"/>
      <c r="AM8" s="988"/>
      <c r="AN8" s="989"/>
      <c r="AO8" s="989"/>
      <c r="AP8" s="990"/>
      <c r="AQ8" s="988"/>
      <c r="AR8" s="989"/>
      <c r="AS8" s="989"/>
      <c r="AT8" s="990"/>
      <c r="AU8" s="989"/>
      <c r="AV8" s="989"/>
      <c r="AW8" s="990"/>
      <c r="AX8" s="982"/>
      <c r="AY8" s="983"/>
      <c r="AZ8" s="984"/>
      <c r="BA8" s="979"/>
      <c r="BB8" s="980"/>
      <c r="BC8" s="981"/>
    </row>
    <row r="9" spans="2:55" ht="13.5" thickBot="1" x14ac:dyDescent="0.25">
      <c r="B9" s="998"/>
      <c r="C9" s="976" t="s">
        <v>153</v>
      </c>
      <c r="D9" s="977"/>
      <c r="E9" s="977"/>
      <c r="F9" s="1007"/>
      <c r="G9" s="1016" t="s">
        <v>154</v>
      </c>
      <c r="H9" s="977"/>
      <c r="I9" s="977"/>
      <c r="J9" s="978"/>
      <c r="K9" s="976" t="s">
        <v>153</v>
      </c>
      <c r="L9" s="977"/>
      <c r="M9" s="977"/>
      <c r="N9" s="1007"/>
      <c r="O9" s="1016" t="s">
        <v>154</v>
      </c>
      <c r="P9" s="977"/>
      <c r="Q9" s="977"/>
      <c r="R9" s="978"/>
      <c r="S9" s="976" t="s">
        <v>153</v>
      </c>
      <c r="T9" s="977"/>
      <c r="U9" s="977"/>
      <c r="V9" s="1007"/>
      <c r="W9" s="1016" t="s">
        <v>154</v>
      </c>
      <c r="X9" s="977"/>
      <c r="Y9" s="977"/>
      <c r="Z9" s="978"/>
      <c r="AA9" s="976" t="s">
        <v>304</v>
      </c>
      <c r="AB9" s="1017"/>
      <c r="AC9" s="1014" t="s">
        <v>305</v>
      </c>
      <c r="AD9" s="1015"/>
      <c r="AE9" s="976" t="s">
        <v>153</v>
      </c>
      <c r="AF9" s="977"/>
      <c r="AG9" s="977"/>
      <c r="AH9" s="978"/>
      <c r="AI9" s="976" t="s">
        <v>153</v>
      </c>
      <c r="AJ9" s="977"/>
      <c r="AK9" s="977"/>
      <c r="AL9" s="978"/>
      <c r="AM9" s="976" t="s">
        <v>153</v>
      </c>
      <c r="AN9" s="977"/>
      <c r="AO9" s="977"/>
      <c r="AP9" s="978"/>
      <c r="AQ9" s="976" t="s">
        <v>153</v>
      </c>
      <c r="AR9" s="977"/>
      <c r="AS9" s="977"/>
      <c r="AT9" s="978"/>
      <c r="AU9" s="991" t="s">
        <v>305</v>
      </c>
      <c r="AV9" s="992"/>
      <c r="AW9" s="993"/>
      <c r="AX9" s="976" t="s">
        <v>153</v>
      </c>
      <c r="AY9" s="977"/>
      <c r="AZ9" s="978"/>
      <c r="BA9" s="1008" t="s">
        <v>153</v>
      </c>
      <c r="BB9" s="1009"/>
      <c r="BC9" s="1010"/>
    </row>
    <row r="10" spans="2:55" ht="13.5" thickBot="1" x14ac:dyDescent="0.25">
      <c r="B10" s="535" t="s">
        <v>224</v>
      </c>
      <c r="C10" s="991">
        <f>K10+S10</f>
        <v>40.1</v>
      </c>
      <c r="D10" s="992"/>
      <c r="E10" s="992"/>
      <c r="F10" s="1011"/>
      <c r="G10" s="1012">
        <f>O10+W10</f>
        <v>1442</v>
      </c>
      <c r="H10" s="992"/>
      <c r="I10" s="992"/>
      <c r="J10" s="993"/>
      <c r="K10" s="991">
        <v>16.8</v>
      </c>
      <c r="L10" s="992"/>
      <c r="M10" s="992"/>
      <c r="N10" s="1011"/>
      <c r="O10" s="1012">
        <v>604</v>
      </c>
      <c r="P10" s="992"/>
      <c r="Q10" s="992"/>
      <c r="R10" s="993"/>
      <c r="S10" s="991">
        <v>23.3</v>
      </c>
      <c r="T10" s="992"/>
      <c r="U10" s="992"/>
      <c r="V10" s="1011"/>
      <c r="W10" s="1012">
        <v>838</v>
      </c>
      <c r="X10" s="992"/>
      <c r="Y10" s="992"/>
      <c r="Z10" s="993"/>
      <c r="AA10" s="991">
        <v>0.9</v>
      </c>
      <c r="AB10" s="1013"/>
      <c r="AC10" s="1012">
        <v>34</v>
      </c>
      <c r="AD10" s="993"/>
      <c r="AE10" s="991"/>
      <c r="AF10" s="992"/>
      <c r="AG10" s="992"/>
      <c r="AH10" s="993"/>
      <c r="AI10" s="991"/>
      <c r="AJ10" s="992"/>
      <c r="AK10" s="992"/>
      <c r="AL10" s="993"/>
      <c r="AM10" s="991"/>
      <c r="AN10" s="992"/>
      <c r="AO10" s="992"/>
      <c r="AP10" s="993"/>
      <c r="AQ10" s="991"/>
      <c r="AR10" s="992"/>
      <c r="AS10" s="992"/>
      <c r="AT10" s="993"/>
      <c r="AU10" s="991">
        <f>G10+AC10</f>
        <v>1476</v>
      </c>
      <c r="AV10" s="992"/>
      <c r="AW10" s="993"/>
      <c r="AX10" s="991">
        <v>11</v>
      </c>
      <c r="AY10" s="992"/>
      <c r="AZ10" s="993"/>
      <c r="BA10" s="991">
        <f>AX10+AA10+C10</f>
        <v>52</v>
      </c>
      <c r="BB10" s="992"/>
      <c r="BC10" s="993"/>
    </row>
    <row r="11" spans="2:55" x14ac:dyDescent="0.2">
      <c r="B11" s="536" t="s">
        <v>231</v>
      </c>
      <c r="C11" s="979">
        <f>K11+S11</f>
        <v>32.6</v>
      </c>
      <c r="D11" s="980"/>
      <c r="E11" s="980"/>
      <c r="F11" s="1021"/>
      <c r="G11" s="1022">
        <f>O11+W11</f>
        <v>1176</v>
      </c>
      <c r="H11" s="980"/>
      <c r="I11" s="980"/>
      <c r="J11" s="981"/>
      <c r="K11" s="1023">
        <v>13.3</v>
      </c>
      <c r="L11" s="1024"/>
      <c r="M11" s="1024"/>
      <c r="N11" s="1025"/>
      <c r="O11" s="1026">
        <v>480</v>
      </c>
      <c r="P11" s="1024"/>
      <c r="Q11" s="1024"/>
      <c r="R11" s="1027"/>
      <c r="S11" s="979">
        <v>19.3</v>
      </c>
      <c r="T11" s="980"/>
      <c r="U11" s="980"/>
      <c r="V11" s="1021"/>
      <c r="W11" s="1022">
        <v>696</v>
      </c>
      <c r="X11" s="980"/>
      <c r="Y11" s="980"/>
      <c r="Z11" s="981"/>
      <c r="AA11" s="979">
        <v>2.4</v>
      </c>
      <c r="AB11" s="1028"/>
      <c r="AC11" s="1022">
        <v>84</v>
      </c>
      <c r="AD11" s="981"/>
      <c r="AE11" s="979">
        <v>3</v>
      </c>
      <c r="AF11" s="980"/>
      <c r="AG11" s="980"/>
      <c r="AH11" s="981"/>
      <c r="AI11" s="979">
        <v>4</v>
      </c>
      <c r="AJ11" s="980"/>
      <c r="AK11" s="980"/>
      <c r="AL11" s="981"/>
      <c r="AM11" s="979"/>
      <c r="AN11" s="980"/>
      <c r="AO11" s="980"/>
      <c r="AP11" s="981"/>
      <c r="AQ11" s="979"/>
      <c r="AR11" s="980"/>
      <c r="AS11" s="980"/>
      <c r="AT11" s="981"/>
      <c r="AU11" s="1018">
        <f>G11+AC11+AE11*36+AI11*36</f>
        <v>1512</v>
      </c>
      <c r="AV11" s="1019"/>
      <c r="AW11" s="1020"/>
      <c r="AX11" s="979">
        <v>10</v>
      </c>
      <c r="AY11" s="980"/>
      <c r="AZ11" s="981"/>
      <c r="BA11" s="979">
        <f>AX11+AI11+AE11+AA11+C11</f>
        <v>52</v>
      </c>
      <c r="BB11" s="980"/>
      <c r="BC11" s="981"/>
    </row>
    <row r="12" spans="2:55" ht="13.5" thickBot="1" x14ac:dyDescent="0.25">
      <c r="B12" s="537" t="s">
        <v>46</v>
      </c>
      <c r="C12" s="1029">
        <f>K12+S12</f>
        <v>32</v>
      </c>
      <c r="D12" s="1030"/>
      <c r="E12" s="1030"/>
      <c r="F12" s="1032"/>
      <c r="G12" s="1033">
        <f>O12+W12</f>
        <v>1152</v>
      </c>
      <c r="H12" s="1030"/>
      <c r="I12" s="1030"/>
      <c r="J12" s="1031"/>
      <c r="K12" s="1029">
        <v>13.7</v>
      </c>
      <c r="L12" s="1030"/>
      <c r="M12" s="1030"/>
      <c r="N12" s="1032"/>
      <c r="O12" s="1033">
        <v>492</v>
      </c>
      <c r="P12" s="1030"/>
      <c r="Q12" s="1030"/>
      <c r="R12" s="1031"/>
      <c r="S12" s="1029">
        <v>18.3</v>
      </c>
      <c r="T12" s="1030"/>
      <c r="U12" s="1030"/>
      <c r="V12" s="1032"/>
      <c r="W12" s="1033">
        <v>660</v>
      </c>
      <c r="X12" s="1030"/>
      <c r="Y12" s="1030"/>
      <c r="Z12" s="1031"/>
      <c r="AA12" s="1029">
        <v>2</v>
      </c>
      <c r="AB12" s="1034"/>
      <c r="AC12" s="1035">
        <v>72</v>
      </c>
      <c r="AD12" s="1036"/>
      <c r="AE12" s="979">
        <v>3</v>
      </c>
      <c r="AF12" s="980"/>
      <c r="AG12" s="980"/>
      <c r="AH12" s="981"/>
      <c r="AI12" s="1029">
        <v>4</v>
      </c>
      <c r="AJ12" s="1030"/>
      <c r="AK12" s="1030"/>
      <c r="AL12" s="1031"/>
      <c r="AM12" s="1029"/>
      <c r="AN12" s="1030"/>
      <c r="AO12" s="1030"/>
      <c r="AP12" s="1031"/>
      <c r="AQ12" s="1029"/>
      <c r="AR12" s="1030"/>
      <c r="AS12" s="1030"/>
      <c r="AT12" s="1031"/>
      <c r="AU12" s="1029">
        <f>G12+AC12+AE12*36+AI12*36</f>
        <v>1476</v>
      </c>
      <c r="AV12" s="1030"/>
      <c r="AW12" s="1031"/>
      <c r="AX12" s="1029">
        <v>11</v>
      </c>
      <c r="AY12" s="1030"/>
      <c r="AZ12" s="1031"/>
      <c r="BA12" s="1029">
        <f>AX12+AI12+AE12+AA12+C12</f>
        <v>52</v>
      </c>
      <c r="BB12" s="1030"/>
      <c r="BC12" s="1031"/>
    </row>
    <row r="13" spans="2:55" x14ac:dyDescent="0.2">
      <c r="B13" s="537" t="s">
        <v>232</v>
      </c>
      <c r="C13" s="1029">
        <f>K13+S13</f>
        <v>18</v>
      </c>
      <c r="D13" s="1030"/>
      <c r="E13" s="1030"/>
      <c r="F13" s="1032"/>
      <c r="G13" s="1033">
        <f>O13+W13</f>
        <v>648</v>
      </c>
      <c r="H13" s="1030"/>
      <c r="I13" s="1030"/>
      <c r="J13" s="1031"/>
      <c r="K13" s="1029">
        <v>12</v>
      </c>
      <c r="L13" s="1030"/>
      <c r="M13" s="1030"/>
      <c r="N13" s="1032"/>
      <c r="O13" s="1033">
        <v>432</v>
      </c>
      <c r="P13" s="1030"/>
      <c r="Q13" s="1030"/>
      <c r="R13" s="1031"/>
      <c r="S13" s="1029">
        <v>6</v>
      </c>
      <c r="T13" s="1030"/>
      <c r="U13" s="1030"/>
      <c r="V13" s="1032"/>
      <c r="W13" s="1033">
        <v>216</v>
      </c>
      <c r="X13" s="1030"/>
      <c r="Y13" s="1030"/>
      <c r="Z13" s="1031"/>
      <c r="AA13" s="1029">
        <v>2</v>
      </c>
      <c r="AB13" s="1034"/>
      <c r="AC13" s="1043">
        <v>72</v>
      </c>
      <c r="AD13" s="1020"/>
      <c r="AE13" s="1029">
        <v>5</v>
      </c>
      <c r="AF13" s="1030"/>
      <c r="AG13" s="1030"/>
      <c r="AH13" s="1031"/>
      <c r="AI13" s="1029">
        <v>6</v>
      </c>
      <c r="AJ13" s="1030"/>
      <c r="AK13" s="1030"/>
      <c r="AL13" s="1031"/>
      <c r="AM13" s="1029">
        <v>4</v>
      </c>
      <c r="AN13" s="1030"/>
      <c r="AO13" s="1030"/>
      <c r="AP13" s="1031"/>
      <c r="AQ13" s="1029">
        <v>6</v>
      </c>
      <c r="AR13" s="1030"/>
      <c r="AS13" s="1030"/>
      <c r="AT13" s="1031"/>
      <c r="AU13" s="1029">
        <f>G13+AC13+AE13*36+AI13*36+AM13*36+AQ13*36</f>
        <v>1476</v>
      </c>
      <c r="AV13" s="1030"/>
      <c r="AW13" s="1031"/>
      <c r="AX13" s="1029">
        <v>2</v>
      </c>
      <c r="AY13" s="1030"/>
      <c r="AZ13" s="1031"/>
      <c r="BA13" s="1029">
        <f>AX13+AQ13+AM13+AI13+AE13+AA13+C13</f>
        <v>43</v>
      </c>
      <c r="BB13" s="1030"/>
      <c r="BC13" s="1031"/>
    </row>
    <row r="14" spans="2:55" ht="13.5" thickBot="1" x14ac:dyDescent="0.25">
      <c r="B14" s="538" t="s">
        <v>155</v>
      </c>
      <c r="C14" s="1037">
        <f>SUM(C10:C13)</f>
        <v>122.7</v>
      </c>
      <c r="D14" s="1038"/>
      <c r="E14" s="1038"/>
      <c r="F14" s="1039"/>
      <c r="G14" s="1040">
        <f>SUM(G10:G13)</f>
        <v>4418</v>
      </c>
      <c r="H14" s="1038"/>
      <c r="I14" s="1038"/>
      <c r="J14" s="1041"/>
      <c r="K14" s="1037">
        <f>SUM(K10:N13)</f>
        <v>55.8</v>
      </c>
      <c r="L14" s="1038"/>
      <c r="M14" s="1038"/>
      <c r="N14" s="1039"/>
      <c r="O14" s="1040">
        <f>SUM(O10:O13)</f>
        <v>2008</v>
      </c>
      <c r="P14" s="1038"/>
      <c r="Q14" s="1038"/>
      <c r="R14" s="1041"/>
      <c r="S14" s="1037">
        <f>SUM(S10:S13)</f>
        <v>66.900000000000006</v>
      </c>
      <c r="T14" s="1038"/>
      <c r="U14" s="1038"/>
      <c r="V14" s="1039"/>
      <c r="W14" s="1040">
        <f>SUM(W10:W13)</f>
        <v>2410</v>
      </c>
      <c r="X14" s="1038"/>
      <c r="Y14" s="1038"/>
      <c r="Z14" s="1041"/>
      <c r="AA14" s="1037">
        <f>SUM(AA10:AA13)</f>
        <v>7.3</v>
      </c>
      <c r="AB14" s="1042"/>
      <c r="AC14" s="1037">
        <f>SUM(AC10:AC13)</f>
        <v>262</v>
      </c>
      <c r="AD14" s="1042"/>
      <c r="AE14" s="1037">
        <f>SUM(AE10:AE13)</f>
        <v>11</v>
      </c>
      <c r="AF14" s="1038"/>
      <c r="AG14" s="1038"/>
      <c r="AH14" s="1041"/>
      <c r="AI14" s="1037">
        <f>SUM(AI10:AI13)</f>
        <v>14</v>
      </c>
      <c r="AJ14" s="1038"/>
      <c r="AK14" s="1038"/>
      <c r="AL14" s="1041"/>
      <c r="AM14" s="1037">
        <f>SUM(AM10:AM13)</f>
        <v>4</v>
      </c>
      <c r="AN14" s="1038"/>
      <c r="AO14" s="1038"/>
      <c r="AP14" s="1041"/>
      <c r="AQ14" s="1037">
        <f>SUM(AQ10:AQ13)</f>
        <v>6</v>
      </c>
      <c r="AR14" s="1044"/>
      <c r="AS14" s="1044"/>
      <c r="AT14" s="1036"/>
      <c r="AU14" s="1037">
        <f>SUM(AU10:AW13)</f>
        <v>5940</v>
      </c>
      <c r="AV14" s="1044"/>
      <c r="AW14" s="1036"/>
      <c r="AX14" s="1037">
        <f>SUM(AX10:AX13)</f>
        <v>34</v>
      </c>
      <c r="AY14" s="1038"/>
      <c r="AZ14" s="1041"/>
      <c r="BA14" s="1037">
        <f>SUM(BA10:BA13)</f>
        <v>199</v>
      </c>
      <c r="BB14" s="1038"/>
      <c r="BC14" s="1041"/>
    </row>
    <row r="15" spans="2:55" x14ac:dyDescent="0.2">
      <c r="B15" s="542"/>
      <c r="C15" s="542"/>
      <c r="D15" s="542"/>
      <c r="E15" s="542"/>
      <c r="F15" s="542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42"/>
      <c r="R15" s="542"/>
      <c r="S15" s="542"/>
      <c r="T15" s="542"/>
      <c r="U15" s="542"/>
      <c r="V15" s="542"/>
      <c r="W15" s="542"/>
      <c r="X15" s="542"/>
      <c r="Y15" s="542"/>
      <c r="Z15" s="542"/>
      <c r="AA15" s="542"/>
      <c r="AB15" s="542"/>
      <c r="AC15" s="542"/>
      <c r="AD15" s="542"/>
      <c r="AE15" s="542"/>
      <c r="AF15" s="542"/>
      <c r="AG15" s="542"/>
      <c r="AH15" s="542"/>
      <c r="AI15" s="542"/>
      <c r="AJ15" s="542"/>
      <c r="AK15" s="542"/>
      <c r="AL15" s="542"/>
      <c r="AM15" s="542"/>
      <c r="AN15" s="542"/>
      <c r="AO15" s="542"/>
      <c r="AP15" s="542"/>
      <c r="AQ15" s="542"/>
      <c r="AR15" s="542"/>
      <c r="AS15" s="542"/>
      <c r="AT15" s="542"/>
      <c r="AU15" s="542"/>
      <c r="AV15" s="542"/>
      <c r="AW15" s="542"/>
      <c r="AX15" s="542"/>
      <c r="AY15" s="542"/>
      <c r="AZ15" s="542"/>
      <c r="BA15" s="542"/>
      <c r="BB15" s="542"/>
      <c r="BC15" s="542"/>
    </row>
    <row r="16" spans="2:55" x14ac:dyDescent="0.2">
      <c r="B16" s="542"/>
      <c r="C16" s="542"/>
      <c r="D16" s="542"/>
      <c r="E16" s="542"/>
      <c r="F16" s="542"/>
      <c r="G16" s="542"/>
      <c r="H16" s="542"/>
      <c r="I16" s="542"/>
      <c r="J16" s="542"/>
      <c r="K16" s="542"/>
      <c r="L16" s="542"/>
      <c r="M16" s="542"/>
      <c r="N16" s="542"/>
      <c r="O16" s="542"/>
      <c r="P16" s="542"/>
      <c r="Q16" s="542"/>
      <c r="R16" s="542"/>
      <c r="S16" s="542"/>
      <c r="T16" s="542"/>
      <c r="U16" s="542"/>
      <c r="V16" s="542"/>
      <c r="W16" s="542"/>
      <c r="X16" s="542"/>
      <c r="Y16" s="542"/>
      <c r="Z16" s="542"/>
      <c r="AA16" s="542"/>
      <c r="AB16" s="542"/>
      <c r="AC16" s="542"/>
      <c r="AD16" s="542"/>
      <c r="AE16" s="542"/>
      <c r="AF16" s="542"/>
      <c r="AG16" s="542"/>
      <c r="AH16" s="542"/>
      <c r="AI16" s="542"/>
      <c r="AJ16" s="542"/>
      <c r="AK16" s="542"/>
      <c r="AL16" s="542"/>
      <c r="AM16" s="542"/>
      <c r="AN16" s="542"/>
      <c r="AO16" s="542"/>
      <c r="AP16" s="542"/>
      <c r="AQ16" s="542"/>
      <c r="AR16" s="542"/>
      <c r="AS16" s="542"/>
      <c r="AT16" s="542"/>
      <c r="AU16" s="542"/>
      <c r="AV16" s="542"/>
      <c r="AW16" s="542"/>
      <c r="AX16" s="542"/>
      <c r="AY16" s="542"/>
      <c r="AZ16" s="542"/>
      <c r="BA16" s="542"/>
      <c r="BB16" s="542"/>
      <c r="BC16" s="542"/>
    </row>
    <row r="17" spans="2:55" x14ac:dyDescent="0.2">
      <c r="B17" s="542"/>
      <c r="C17" s="542"/>
      <c r="D17" s="542"/>
      <c r="E17" s="542"/>
      <c r="F17" s="542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  <c r="W17" s="542"/>
      <c r="X17" s="542"/>
      <c r="Y17" s="542"/>
      <c r="Z17" s="542"/>
      <c r="AA17" s="542"/>
      <c r="AB17" s="542"/>
      <c r="AC17" s="542"/>
      <c r="AD17" s="542"/>
      <c r="AE17" s="542"/>
      <c r="AF17" s="542"/>
      <c r="AG17" s="542"/>
      <c r="AH17" s="542"/>
      <c r="AI17" s="542"/>
      <c r="AJ17" s="542"/>
      <c r="AK17" s="542"/>
      <c r="AL17" s="542"/>
      <c r="AM17" s="542"/>
      <c r="AN17" s="542"/>
      <c r="AO17" s="542"/>
      <c r="AP17" s="542"/>
      <c r="AQ17" s="542"/>
      <c r="AR17" s="542"/>
      <c r="AS17" s="542"/>
      <c r="AT17" s="542"/>
      <c r="AU17" s="542"/>
      <c r="AV17" s="542"/>
      <c r="AW17" s="542"/>
      <c r="AX17" s="542"/>
      <c r="AY17" s="542"/>
      <c r="AZ17" s="542"/>
      <c r="BA17" s="542"/>
      <c r="BB17" s="542"/>
      <c r="BC17" s="542"/>
    </row>
    <row r="18" spans="2:55" x14ac:dyDescent="0.2">
      <c r="B18" s="542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  <c r="X18" s="542"/>
      <c r="Y18" s="542"/>
      <c r="Z18" s="542"/>
      <c r="AA18" s="542"/>
      <c r="AB18" s="542"/>
      <c r="AC18" s="542"/>
      <c r="AD18" s="542"/>
      <c r="AE18" s="542"/>
      <c r="AF18" s="542"/>
      <c r="AG18" s="542"/>
      <c r="AH18" s="542"/>
      <c r="AI18" s="542"/>
      <c r="AJ18" s="542"/>
      <c r="AK18" s="542"/>
      <c r="AL18" s="542"/>
      <c r="AM18" s="542"/>
      <c r="AN18" s="542"/>
      <c r="AO18" s="542"/>
      <c r="AP18" s="542"/>
      <c r="AQ18" s="542"/>
      <c r="AR18" s="542"/>
      <c r="AS18" s="542"/>
      <c r="AT18" s="542"/>
      <c r="AU18" s="542"/>
      <c r="AV18" s="542"/>
      <c r="AW18" s="542"/>
      <c r="AX18" s="542"/>
      <c r="AY18" s="542"/>
      <c r="AZ18" s="542"/>
      <c r="BA18" s="542"/>
      <c r="BB18" s="542"/>
      <c r="BC18" s="542"/>
    </row>
  </sheetData>
  <mergeCells count="105">
    <mergeCell ref="BA14:BC14"/>
    <mergeCell ref="AE14:AH14"/>
    <mergeCell ref="AI14:AL14"/>
    <mergeCell ref="AM14:AP14"/>
    <mergeCell ref="AQ14:AT14"/>
    <mergeCell ref="AU14:AW14"/>
    <mergeCell ref="AX14:AZ14"/>
    <mergeCell ref="AX13:AZ13"/>
    <mergeCell ref="BA13:BC13"/>
    <mergeCell ref="AE13:AH13"/>
    <mergeCell ref="AI13:AL13"/>
    <mergeCell ref="AM13:AP13"/>
    <mergeCell ref="AQ13:AT13"/>
    <mergeCell ref="AU13:AW13"/>
    <mergeCell ref="C14:F14"/>
    <mergeCell ref="G14:J14"/>
    <mergeCell ref="K14:N14"/>
    <mergeCell ref="O14:R14"/>
    <mergeCell ref="S14:V14"/>
    <mergeCell ref="W14:Z14"/>
    <mergeCell ref="AA14:AB14"/>
    <mergeCell ref="AC14:AD14"/>
    <mergeCell ref="AC13:AD13"/>
    <mergeCell ref="AU12:AW12"/>
    <mergeCell ref="AX12:AZ12"/>
    <mergeCell ref="BA12:BC12"/>
    <mergeCell ref="C13:F13"/>
    <mergeCell ref="G13:J13"/>
    <mergeCell ref="K13:N13"/>
    <mergeCell ref="O13:R13"/>
    <mergeCell ref="S13:V13"/>
    <mergeCell ref="W13:Z13"/>
    <mergeCell ref="AA13:AB13"/>
    <mergeCell ref="AA12:AB12"/>
    <mergeCell ref="AC12:AD12"/>
    <mergeCell ref="AE12:AH12"/>
    <mergeCell ref="AI12:AL12"/>
    <mergeCell ref="AM12:AP12"/>
    <mergeCell ref="AQ12:AT12"/>
    <mergeCell ref="C12:F12"/>
    <mergeCell ref="G12:J12"/>
    <mergeCell ref="K12:N12"/>
    <mergeCell ref="O12:R12"/>
    <mergeCell ref="S12:V12"/>
    <mergeCell ref="W12:Z12"/>
    <mergeCell ref="AI11:AL11"/>
    <mergeCell ref="AM11:AP11"/>
    <mergeCell ref="AQ11:AT11"/>
    <mergeCell ref="AU11:AW11"/>
    <mergeCell ref="AX11:AZ11"/>
    <mergeCell ref="BA11:BC11"/>
    <mergeCell ref="BA10:BC10"/>
    <mergeCell ref="C11:F11"/>
    <mergeCell ref="G11:J11"/>
    <mergeCell ref="K11:N11"/>
    <mergeCell ref="O11:R11"/>
    <mergeCell ref="S11:V11"/>
    <mergeCell ref="W11:Z11"/>
    <mergeCell ref="AA11:AB11"/>
    <mergeCell ref="AC11:AD11"/>
    <mergeCell ref="AE11:AH11"/>
    <mergeCell ref="AE10:AH10"/>
    <mergeCell ref="AI10:AL10"/>
    <mergeCell ref="AM10:AP10"/>
    <mergeCell ref="AQ10:AT10"/>
    <mergeCell ref="AU10:AW10"/>
    <mergeCell ref="AX10:AZ10"/>
    <mergeCell ref="C10:F10"/>
    <mergeCell ref="G10:J10"/>
    <mergeCell ref="K10:N10"/>
    <mergeCell ref="O10:R10"/>
    <mergeCell ref="S10:V10"/>
    <mergeCell ref="W10:Z10"/>
    <mergeCell ref="AA10:AB10"/>
    <mergeCell ref="AC10:AD10"/>
    <mergeCell ref="AC9:AD9"/>
    <mergeCell ref="G9:J9"/>
    <mergeCell ref="K9:N9"/>
    <mergeCell ref="O9:R9"/>
    <mergeCell ref="S9:V9"/>
    <mergeCell ref="W9:Z9"/>
    <mergeCell ref="AA9:AB9"/>
    <mergeCell ref="BA5:BC8"/>
    <mergeCell ref="AE7:AH8"/>
    <mergeCell ref="AI7:AL8"/>
    <mergeCell ref="AM7:AP8"/>
    <mergeCell ref="C8:J8"/>
    <mergeCell ref="K8:R8"/>
    <mergeCell ref="S8:Z8"/>
    <mergeCell ref="V3:AR3"/>
    <mergeCell ref="B5:B9"/>
    <mergeCell ref="C5:Z7"/>
    <mergeCell ref="AA5:AD8"/>
    <mergeCell ref="AE5:AP6"/>
    <mergeCell ref="AQ5:AT8"/>
    <mergeCell ref="AU5:AW8"/>
    <mergeCell ref="AX5:AZ8"/>
    <mergeCell ref="C9:F9"/>
    <mergeCell ref="AX9:AZ9"/>
    <mergeCell ref="BA9:BC9"/>
    <mergeCell ref="AE9:AH9"/>
    <mergeCell ref="AI9:AL9"/>
    <mergeCell ref="AM9:AP9"/>
    <mergeCell ref="AQ9:AT9"/>
    <mergeCell ref="AU9:AW9"/>
  </mergeCells>
  <pageMargins left="0.25" right="0.25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50"/>
  <sheetViews>
    <sheetView tabSelected="1" topLeftCell="A70" zoomScale="75" zoomScaleNormal="75" zoomScaleSheetLayoutView="110" workbookViewId="0">
      <selection activeCell="B82" sqref="B82:C91"/>
    </sheetView>
  </sheetViews>
  <sheetFormatPr defaultColWidth="9.140625" defaultRowHeight="15" x14ac:dyDescent="0.25"/>
  <cols>
    <col min="1" max="1" width="0.85546875" style="566" customWidth="1"/>
    <col min="2" max="2" width="11.85546875" style="566" customWidth="1"/>
    <col min="3" max="3" width="40.28515625" style="760" customWidth="1"/>
    <col min="4" max="4" width="5.7109375" style="566" customWidth="1"/>
    <col min="5" max="5" width="6.5703125" style="566" customWidth="1"/>
    <col min="6" max="6" width="4.5703125" style="566" customWidth="1"/>
    <col min="7" max="7" width="6.7109375" style="566" customWidth="1"/>
    <col min="8" max="8" width="5.140625" style="566" customWidth="1"/>
    <col min="9" max="9" width="5.5703125" style="566" customWidth="1"/>
    <col min="10" max="10" width="6.28515625" style="566" customWidth="1"/>
    <col min="11" max="11" width="7.42578125" style="566" customWidth="1"/>
    <col min="12" max="12" width="5.7109375" style="566" customWidth="1"/>
    <col min="13" max="13" width="8" style="566" customWidth="1"/>
    <col min="14" max="14" width="6.7109375" style="566" customWidth="1"/>
    <col min="15" max="15" width="6.28515625" style="566" customWidth="1"/>
    <col min="16" max="16" width="4.5703125" style="566" customWidth="1"/>
    <col min="17" max="22" width="5.140625" style="566" customWidth="1"/>
    <col min="23" max="23" width="4.5703125" style="566" customWidth="1"/>
    <col min="24" max="24" width="4.5703125" style="626" customWidth="1"/>
    <col min="25" max="29" width="4.5703125" style="602" customWidth="1"/>
    <col min="30" max="54" width="4.5703125" style="566" customWidth="1"/>
    <col min="55" max="55" width="23.140625" style="762" customWidth="1"/>
    <col min="56" max="16384" width="9.140625" style="566"/>
  </cols>
  <sheetData>
    <row r="1" spans="1:57" ht="15.75" thickBot="1" x14ac:dyDescent="0.3">
      <c r="B1" s="567"/>
      <c r="C1" s="1091" t="s">
        <v>260</v>
      </c>
      <c r="D1" s="1092"/>
      <c r="E1" s="1092"/>
      <c r="F1" s="1092"/>
      <c r="G1" s="1092"/>
      <c r="H1" s="1092"/>
      <c r="I1" s="1092"/>
      <c r="J1" s="1092"/>
      <c r="K1" s="1092"/>
      <c r="L1" s="1092"/>
      <c r="M1" s="1092"/>
      <c r="N1" s="1092"/>
      <c r="O1" s="1092"/>
      <c r="P1" s="1092"/>
      <c r="Q1" s="1092"/>
      <c r="R1" s="1092"/>
      <c r="S1" s="1092"/>
      <c r="T1" s="1092"/>
      <c r="U1" s="1092"/>
      <c r="V1" s="1092"/>
      <c r="W1" s="1092"/>
      <c r="X1" s="1092"/>
      <c r="Y1" s="1092"/>
      <c r="Z1" s="1092"/>
      <c r="AA1" s="1092"/>
      <c r="AB1" s="1092"/>
      <c r="AC1" s="1092"/>
      <c r="AD1" s="1092"/>
      <c r="AE1" s="1092"/>
      <c r="AF1" s="1092"/>
      <c r="AG1" s="1092"/>
      <c r="AH1" s="1092"/>
      <c r="AI1" s="1092"/>
      <c r="AJ1" s="1092"/>
      <c r="AK1" s="1092"/>
      <c r="AL1" s="1092"/>
      <c r="AM1" s="1092"/>
      <c r="AN1" s="1092"/>
      <c r="AO1" s="1092"/>
      <c r="AP1" s="1092"/>
      <c r="AQ1" s="1092"/>
      <c r="AR1" s="1092"/>
      <c r="AS1" s="1092"/>
      <c r="AT1" s="1092"/>
      <c r="AU1" s="1092"/>
      <c r="AV1" s="1092"/>
      <c r="AW1" s="1092"/>
      <c r="AX1" s="1092"/>
      <c r="AY1" s="1092"/>
      <c r="AZ1" s="1092"/>
      <c r="BA1" s="1092"/>
      <c r="BB1" s="1092"/>
    </row>
    <row r="2" spans="1:57" ht="38.25" customHeight="1" x14ac:dyDescent="0.25">
      <c r="B2" s="1048" t="s">
        <v>1</v>
      </c>
      <c r="C2" s="1093" t="s">
        <v>296</v>
      </c>
      <c r="D2" s="1089" t="s">
        <v>207</v>
      </c>
      <c r="E2" s="1089"/>
      <c r="F2" s="1100"/>
      <c r="G2" s="1101" t="s">
        <v>295</v>
      </c>
      <c r="H2" s="1105" t="s">
        <v>371</v>
      </c>
      <c r="I2" s="1089"/>
      <c r="J2" s="1089"/>
      <c r="K2" s="1089"/>
      <c r="L2" s="1089"/>
      <c r="M2" s="1089"/>
      <c r="N2" s="1089"/>
      <c r="O2" s="1089"/>
      <c r="P2" s="1089"/>
      <c r="Q2" s="1089" t="s">
        <v>238</v>
      </c>
      <c r="R2" s="1089"/>
      <c r="S2" s="1089"/>
      <c r="T2" s="1089"/>
      <c r="U2" s="1089"/>
      <c r="V2" s="1089"/>
      <c r="W2" s="1098"/>
      <c r="X2" s="1098"/>
      <c r="Y2" s="1098"/>
      <c r="Z2" s="1098"/>
      <c r="AA2" s="1098"/>
      <c r="AB2" s="1098"/>
      <c r="AC2" s="1098"/>
      <c r="AD2" s="1098"/>
      <c r="AE2" s="1098"/>
      <c r="AF2" s="1098"/>
      <c r="AG2" s="1098"/>
      <c r="AH2" s="1098"/>
      <c r="AI2" s="1098"/>
      <c r="AJ2" s="1098"/>
      <c r="AK2" s="1098"/>
      <c r="AL2" s="1098"/>
      <c r="AM2" s="1098"/>
      <c r="AN2" s="1098"/>
      <c r="AO2" s="1098"/>
      <c r="AP2" s="1098"/>
      <c r="AQ2" s="1098"/>
      <c r="AR2" s="1098"/>
      <c r="AS2" s="1098"/>
      <c r="AT2" s="1098"/>
      <c r="AU2" s="1098"/>
      <c r="AV2" s="1098"/>
      <c r="AW2" s="1098"/>
      <c r="AX2" s="1098"/>
      <c r="AY2" s="1098"/>
      <c r="AZ2" s="1098"/>
      <c r="BA2" s="1098"/>
      <c r="BB2" s="1099"/>
      <c r="BC2" s="1045" t="s">
        <v>393</v>
      </c>
    </row>
    <row r="3" spans="1:57" ht="26.25" customHeight="1" thickBot="1" x14ac:dyDescent="0.3">
      <c r="B3" s="1048"/>
      <c r="C3" s="1093"/>
      <c r="D3" s="1104" t="s">
        <v>129</v>
      </c>
      <c r="E3" s="1104"/>
      <c r="F3" s="1094" t="s">
        <v>370</v>
      </c>
      <c r="G3" s="1102"/>
      <c r="H3" s="1088" t="s">
        <v>234</v>
      </c>
      <c r="I3" s="1089" t="s">
        <v>372</v>
      </c>
      <c r="J3" s="1089"/>
      <c r="K3" s="1089"/>
      <c r="L3" s="1089"/>
      <c r="M3" s="1089"/>
      <c r="N3" s="1089"/>
      <c r="O3" s="1089"/>
      <c r="P3" s="1089"/>
      <c r="Q3" s="1048" t="s">
        <v>7</v>
      </c>
      <c r="R3" s="1048"/>
      <c r="S3" s="1048"/>
      <c r="T3" s="1048"/>
      <c r="U3" s="1048"/>
      <c r="V3" s="1048"/>
      <c r="W3" s="1048"/>
      <c r="X3" s="1048"/>
      <c r="Y3" s="1048"/>
      <c r="Z3" s="1048"/>
      <c r="AA3" s="1048"/>
      <c r="AB3" s="1048"/>
      <c r="AC3" s="1048"/>
      <c r="AD3" s="1048"/>
      <c r="AE3" s="1048" t="s">
        <v>8</v>
      </c>
      <c r="AF3" s="1048"/>
      <c r="AG3" s="1048"/>
      <c r="AH3" s="1048"/>
      <c r="AI3" s="1048"/>
      <c r="AJ3" s="1048"/>
      <c r="AK3" s="1048"/>
      <c r="AL3" s="1069"/>
      <c r="AM3" s="1075" t="s">
        <v>9</v>
      </c>
      <c r="AN3" s="1048"/>
      <c r="AO3" s="1048"/>
      <c r="AP3" s="1048"/>
      <c r="AQ3" s="1048"/>
      <c r="AR3" s="1048"/>
      <c r="AS3" s="1048"/>
      <c r="AT3" s="1048"/>
      <c r="AU3" s="1049" t="s">
        <v>10</v>
      </c>
      <c r="AV3" s="1049"/>
      <c r="AW3" s="1049"/>
      <c r="AX3" s="1049"/>
      <c r="AY3" s="1048"/>
      <c r="AZ3" s="1048"/>
      <c r="BA3" s="1048"/>
      <c r="BB3" s="1076"/>
      <c r="BC3" s="1046"/>
    </row>
    <row r="4" spans="1:57" ht="18.600000000000001" customHeight="1" thickBot="1" x14ac:dyDescent="0.3">
      <c r="B4" s="1048"/>
      <c r="C4" s="1093"/>
      <c r="D4" s="1104"/>
      <c r="E4" s="1104"/>
      <c r="F4" s="1094"/>
      <c r="G4" s="1102"/>
      <c r="H4" s="1088"/>
      <c r="I4" s="1087" t="s">
        <v>373</v>
      </c>
      <c r="J4" s="1089" t="s">
        <v>374</v>
      </c>
      <c r="K4" s="1089"/>
      <c r="L4" s="1089"/>
      <c r="M4" s="1089"/>
      <c r="N4" s="1089"/>
      <c r="O4" s="1089"/>
      <c r="P4" s="1055" t="s">
        <v>228</v>
      </c>
      <c r="Q4" s="1049" t="s">
        <v>378</v>
      </c>
      <c r="R4" s="1049"/>
      <c r="S4" s="1049"/>
      <c r="T4" s="1049"/>
      <c r="U4" s="1049"/>
      <c r="V4" s="1049"/>
      <c r="W4" s="1049"/>
      <c r="X4" s="1048" t="s">
        <v>379</v>
      </c>
      <c r="Y4" s="1048"/>
      <c r="Z4" s="1048"/>
      <c r="AA4" s="1048"/>
      <c r="AB4" s="1048"/>
      <c r="AC4" s="1048"/>
      <c r="AD4" s="1048"/>
      <c r="AE4" s="1049">
        <v>3</v>
      </c>
      <c r="AF4" s="1049"/>
      <c r="AG4" s="1049"/>
      <c r="AH4" s="1049"/>
      <c r="AI4" s="1048">
        <v>4</v>
      </c>
      <c r="AJ4" s="1048"/>
      <c r="AK4" s="1048"/>
      <c r="AL4" s="1069"/>
      <c r="AM4" s="1075">
        <v>5</v>
      </c>
      <c r="AN4" s="1048"/>
      <c r="AO4" s="1048"/>
      <c r="AP4" s="1069"/>
      <c r="AQ4" s="1075">
        <v>6</v>
      </c>
      <c r="AR4" s="1048"/>
      <c r="AS4" s="1048"/>
      <c r="AT4" s="1076"/>
      <c r="AU4" s="1077">
        <v>7</v>
      </c>
      <c r="AV4" s="1060"/>
      <c r="AW4" s="1060"/>
      <c r="AX4" s="1078"/>
      <c r="AY4" s="1095">
        <v>8</v>
      </c>
      <c r="AZ4" s="1049"/>
      <c r="BA4" s="1049"/>
      <c r="BB4" s="1096"/>
      <c r="BC4" s="1046"/>
    </row>
    <row r="5" spans="1:57" ht="19.5" customHeight="1" x14ac:dyDescent="0.25">
      <c r="B5" s="1048"/>
      <c r="C5" s="1093"/>
      <c r="D5" s="1055" t="s">
        <v>233</v>
      </c>
      <c r="E5" s="1087" t="s">
        <v>289</v>
      </c>
      <c r="F5" s="1094"/>
      <c r="G5" s="1102"/>
      <c r="H5" s="1088"/>
      <c r="I5" s="1087"/>
      <c r="J5" s="1087" t="s">
        <v>375</v>
      </c>
      <c r="K5" s="1089" t="s">
        <v>376</v>
      </c>
      <c r="L5" s="1089"/>
      <c r="M5" s="1089"/>
      <c r="N5" s="1089"/>
      <c r="O5" s="1089"/>
      <c r="P5" s="1090"/>
      <c r="Q5" s="1080" t="s">
        <v>380</v>
      </c>
      <c r="R5" s="1082" t="s">
        <v>234</v>
      </c>
      <c r="S5" s="1082" t="s">
        <v>382</v>
      </c>
      <c r="T5" s="1086" t="s">
        <v>370</v>
      </c>
      <c r="U5" s="1086" t="s">
        <v>289</v>
      </c>
      <c r="V5" s="1086" t="s">
        <v>233</v>
      </c>
      <c r="W5" s="1084" t="s">
        <v>142</v>
      </c>
      <c r="X5" s="1115" t="s">
        <v>380</v>
      </c>
      <c r="Y5" s="1083" t="s">
        <v>234</v>
      </c>
      <c r="Z5" s="1083" t="s">
        <v>383</v>
      </c>
      <c r="AA5" s="1083" t="s">
        <v>370</v>
      </c>
      <c r="AB5" s="1087" t="s">
        <v>289</v>
      </c>
      <c r="AC5" s="1087" t="s">
        <v>233</v>
      </c>
      <c r="AD5" s="1094" t="s">
        <v>142</v>
      </c>
      <c r="AE5" s="1077" t="s">
        <v>237</v>
      </c>
      <c r="AF5" s="1060"/>
      <c r="AG5" s="1060"/>
      <c r="AH5" s="1078"/>
      <c r="AI5" s="1075" t="s">
        <v>237</v>
      </c>
      <c r="AJ5" s="1048"/>
      <c r="AK5" s="1048"/>
      <c r="AL5" s="1069"/>
      <c r="AM5" s="1075" t="s">
        <v>237</v>
      </c>
      <c r="AN5" s="1048"/>
      <c r="AO5" s="1048"/>
      <c r="AP5" s="1069"/>
      <c r="AQ5" s="1075" t="s">
        <v>237</v>
      </c>
      <c r="AR5" s="1048"/>
      <c r="AS5" s="1048"/>
      <c r="AT5" s="1076"/>
      <c r="AU5" s="1097" t="s">
        <v>237</v>
      </c>
      <c r="AV5" s="1048"/>
      <c r="AW5" s="1048"/>
      <c r="AX5" s="1076"/>
      <c r="AY5" s="1077" t="s">
        <v>237</v>
      </c>
      <c r="AZ5" s="1060"/>
      <c r="BA5" s="1060"/>
      <c r="BB5" s="1079"/>
      <c r="BC5" s="1046"/>
    </row>
    <row r="6" spans="1:57" ht="174.6" customHeight="1" thickBot="1" x14ac:dyDescent="0.3">
      <c r="B6" s="1048"/>
      <c r="C6" s="1093"/>
      <c r="D6" s="1055"/>
      <c r="E6" s="1087"/>
      <c r="F6" s="1094"/>
      <c r="G6" s="1103"/>
      <c r="H6" s="1088"/>
      <c r="I6" s="1087"/>
      <c r="J6" s="1087"/>
      <c r="K6" s="568" t="s">
        <v>235</v>
      </c>
      <c r="L6" s="568" t="s">
        <v>236</v>
      </c>
      <c r="M6" s="568" t="s">
        <v>377</v>
      </c>
      <c r="N6" s="569" t="s">
        <v>370</v>
      </c>
      <c r="O6" s="568" t="s">
        <v>289</v>
      </c>
      <c r="P6" s="1090"/>
      <c r="Q6" s="1081"/>
      <c r="R6" s="1083"/>
      <c r="S6" s="1083"/>
      <c r="T6" s="1087"/>
      <c r="U6" s="1087"/>
      <c r="V6" s="1087"/>
      <c r="W6" s="1085"/>
      <c r="X6" s="1115"/>
      <c r="Y6" s="1083"/>
      <c r="Z6" s="1083"/>
      <c r="AA6" s="1083"/>
      <c r="AB6" s="1087"/>
      <c r="AC6" s="1087"/>
      <c r="AD6" s="1094"/>
      <c r="AE6" s="570" t="s">
        <v>384</v>
      </c>
      <c r="AF6" s="571" t="s">
        <v>234</v>
      </c>
      <c r="AG6" s="569" t="s">
        <v>311</v>
      </c>
      <c r="AH6" s="572" t="s">
        <v>312</v>
      </c>
      <c r="AI6" s="573" t="s">
        <v>300</v>
      </c>
      <c r="AJ6" s="571" t="s">
        <v>234</v>
      </c>
      <c r="AK6" s="569" t="s">
        <v>311</v>
      </c>
      <c r="AL6" s="572" t="s">
        <v>312</v>
      </c>
      <c r="AM6" s="573" t="s">
        <v>301</v>
      </c>
      <c r="AN6" s="571" t="s">
        <v>234</v>
      </c>
      <c r="AO6" s="569" t="s">
        <v>311</v>
      </c>
      <c r="AP6" s="572" t="s">
        <v>312</v>
      </c>
      <c r="AQ6" s="573" t="s">
        <v>302</v>
      </c>
      <c r="AR6" s="571" t="s">
        <v>234</v>
      </c>
      <c r="AS6" s="569" t="s">
        <v>311</v>
      </c>
      <c r="AT6" s="574" t="s">
        <v>312</v>
      </c>
      <c r="AU6" s="570" t="s">
        <v>303</v>
      </c>
      <c r="AV6" s="571" t="s">
        <v>234</v>
      </c>
      <c r="AW6" s="569" t="s">
        <v>311</v>
      </c>
      <c r="AX6" s="574" t="s">
        <v>312</v>
      </c>
      <c r="AY6" s="570" t="s">
        <v>306</v>
      </c>
      <c r="AZ6" s="571" t="s">
        <v>234</v>
      </c>
      <c r="BA6" s="569" t="s">
        <v>311</v>
      </c>
      <c r="BB6" s="574" t="s">
        <v>312</v>
      </c>
      <c r="BC6" s="1047"/>
      <c r="BE6" s="575"/>
    </row>
    <row r="7" spans="1:57" ht="19.899999999999999" customHeight="1" thickBot="1" x14ac:dyDescent="0.3">
      <c r="B7" s="576">
        <v>1</v>
      </c>
      <c r="C7" s="751">
        <v>2</v>
      </c>
      <c r="D7" s="576">
        <v>3</v>
      </c>
      <c r="E7" s="577">
        <v>4</v>
      </c>
      <c r="F7" s="578">
        <v>5</v>
      </c>
      <c r="G7" s="579">
        <v>6</v>
      </c>
      <c r="H7" s="580">
        <v>7</v>
      </c>
      <c r="I7" s="577">
        <v>8</v>
      </c>
      <c r="J7" s="576">
        <v>9</v>
      </c>
      <c r="K7" s="577">
        <v>10</v>
      </c>
      <c r="L7" s="576">
        <v>11</v>
      </c>
      <c r="M7" s="577">
        <v>12</v>
      </c>
      <c r="N7" s="576">
        <v>13</v>
      </c>
      <c r="O7" s="577">
        <v>14</v>
      </c>
      <c r="P7" s="578">
        <v>15</v>
      </c>
      <c r="Q7" s="581">
        <v>16</v>
      </c>
      <c r="R7" s="576">
        <v>17</v>
      </c>
      <c r="S7" s="577">
        <v>18</v>
      </c>
      <c r="T7" s="576">
        <v>19</v>
      </c>
      <c r="U7" s="577">
        <v>20</v>
      </c>
      <c r="V7" s="576">
        <v>21</v>
      </c>
      <c r="W7" s="582">
        <v>22</v>
      </c>
      <c r="X7" s="580">
        <v>23</v>
      </c>
      <c r="Y7" s="577">
        <v>24</v>
      </c>
      <c r="Z7" s="576">
        <v>25</v>
      </c>
      <c r="AA7" s="577">
        <v>26</v>
      </c>
      <c r="AB7" s="576">
        <v>27</v>
      </c>
      <c r="AC7" s="577">
        <v>28</v>
      </c>
      <c r="AD7" s="578">
        <v>29</v>
      </c>
      <c r="AE7" s="581">
        <v>22</v>
      </c>
      <c r="AF7" s="576">
        <v>23</v>
      </c>
      <c r="AG7" s="577">
        <v>24</v>
      </c>
      <c r="AH7" s="583">
        <v>25</v>
      </c>
      <c r="AI7" s="584">
        <v>26</v>
      </c>
      <c r="AJ7" s="576">
        <v>27</v>
      </c>
      <c r="AK7" s="577">
        <v>28</v>
      </c>
      <c r="AL7" s="583">
        <v>29</v>
      </c>
      <c r="AM7" s="584">
        <v>30</v>
      </c>
      <c r="AN7" s="576">
        <v>31</v>
      </c>
      <c r="AO7" s="577">
        <v>32</v>
      </c>
      <c r="AP7" s="583">
        <v>33</v>
      </c>
      <c r="AQ7" s="584">
        <v>34</v>
      </c>
      <c r="AR7" s="576">
        <v>35</v>
      </c>
      <c r="AS7" s="577">
        <v>36</v>
      </c>
      <c r="AT7" s="578">
        <v>37</v>
      </c>
      <c r="AU7" s="581">
        <v>38</v>
      </c>
      <c r="AV7" s="576">
        <v>39</v>
      </c>
      <c r="AW7" s="577">
        <v>40</v>
      </c>
      <c r="AX7" s="578">
        <v>41</v>
      </c>
      <c r="AY7" s="581">
        <v>42</v>
      </c>
      <c r="AZ7" s="576">
        <v>43</v>
      </c>
      <c r="BA7" s="577">
        <v>44</v>
      </c>
      <c r="BB7" s="578">
        <v>45</v>
      </c>
      <c r="BC7" s="763">
        <v>45</v>
      </c>
    </row>
    <row r="8" spans="1:57" ht="30.6" customHeight="1" thickBot="1" x14ac:dyDescent="0.3">
      <c r="B8" s="586" t="s">
        <v>293</v>
      </c>
      <c r="C8" s="752" t="s">
        <v>365</v>
      </c>
      <c r="D8" s="587">
        <v>5</v>
      </c>
      <c r="E8" s="587">
        <f>E9+E21+E24</f>
        <v>9</v>
      </c>
      <c r="F8" s="588"/>
      <c r="G8" s="589">
        <f t="shared" ref="G8:M8" si="0">G9+G21+G24</f>
        <v>1476</v>
      </c>
      <c r="H8" s="590">
        <f t="shared" si="0"/>
        <v>0</v>
      </c>
      <c r="I8" s="587">
        <f t="shared" si="0"/>
        <v>58</v>
      </c>
      <c r="J8" s="587">
        <f t="shared" si="0"/>
        <v>1418</v>
      </c>
      <c r="K8" s="587">
        <f t="shared" si="0"/>
        <v>618</v>
      </c>
      <c r="L8" s="587">
        <f t="shared" si="0"/>
        <v>472</v>
      </c>
      <c r="M8" s="587">
        <f t="shared" si="0"/>
        <v>328</v>
      </c>
      <c r="N8" s="587"/>
      <c r="O8" s="587"/>
      <c r="P8" s="591"/>
      <c r="Q8" s="592">
        <f>Q9+Q21+Q24</f>
        <v>612</v>
      </c>
      <c r="R8" s="587">
        <f t="shared" ref="R8:S8" si="1">R9+R21+R24</f>
        <v>0</v>
      </c>
      <c r="S8" s="587">
        <f t="shared" si="1"/>
        <v>602</v>
      </c>
      <c r="T8" s="587"/>
      <c r="U8" s="587">
        <f t="shared" ref="U8:AD8" si="2">U9+U21+U24</f>
        <v>2</v>
      </c>
      <c r="V8" s="587">
        <f t="shared" si="2"/>
        <v>5</v>
      </c>
      <c r="W8" s="593">
        <f t="shared" si="2"/>
        <v>3</v>
      </c>
      <c r="X8" s="590">
        <f>X9+X21+X24</f>
        <v>864</v>
      </c>
      <c r="Y8" s="587">
        <f t="shared" si="2"/>
        <v>0</v>
      </c>
      <c r="Z8" s="587">
        <f t="shared" si="2"/>
        <v>816</v>
      </c>
      <c r="AA8" s="587">
        <f t="shared" si="2"/>
        <v>0</v>
      </c>
      <c r="AB8" s="587">
        <f t="shared" si="2"/>
        <v>14</v>
      </c>
      <c r="AC8" s="587">
        <f t="shared" si="2"/>
        <v>25</v>
      </c>
      <c r="AD8" s="591">
        <f t="shared" si="2"/>
        <v>9</v>
      </c>
      <c r="AE8" s="592"/>
      <c r="AF8" s="587"/>
      <c r="AG8" s="587"/>
      <c r="AH8" s="593"/>
      <c r="AI8" s="590"/>
      <c r="AJ8" s="587"/>
      <c r="AK8" s="587"/>
      <c r="AL8" s="593"/>
      <c r="AM8" s="590"/>
      <c r="AN8" s="587"/>
      <c r="AO8" s="587"/>
      <c r="AP8" s="593"/>
      <c r="AQ8" s="590"/>
      <c r="AR8" s="587"/>
      <c r="AS8" s="587"/>
      <c r="AT8" s="591"/>
      <c r="AU8" s="592"/>
      <c r="AV8" s="587"/>
      <c r="AW8" s="587"/>
      <c r="AX8" s="591"/>
      <c r="AY8" s="592"/>
      <c r="AZ8" s="587"/>
      <c r="BA8" s="587"/>
      <c r="BB8" s="591"/>
      <c r="BC8" s="764"/>
    </row>
    <row r="9" spans="1:57" ht="39.75" customHeight="1" thickBot="1" x14ac:dyDescent="0.3">
      <c r="B9" s="594" t="s">
        <v>278</v>
      </c>
      <c r="C9" s="753" t="s">
        <v>386</v>
      </c>
      <c r="D9" s="595">
        <v>3</v>
      </c>
      <c r="E9" s="595">
        <v>8</v>
      </c>
      <c r="F9" s="596"/>
      <c r="G9" s="585">
        <f t="shared" ref="G9:L9" si="3">SUM(G10:G20)</f>
        <v>1156</v>
      </c>
      <c r="H9" s="597">
        <f t="shared" si="3"/>
        <v>0</v>
      </c>
      <c r="I9" s="595">
        <f t="shared" si="3"/>
        <v>40</v>
      </c>
      <c r="J9" s="595">
        <f t="shared" si="3"/>
        <v>1116</v>
      </c>
      <c r="K9" s="595">
        <f t="shared" si="3"/>
        <v>536</v>
      </c>
      <c r="L9" s="595">
        <f t="shared" si="3"/>
        <v>392</v>
      </c>
      <c r="M9" s="595">
        <f>SUM(M10:M20)</f>
        <v>188</v>
      </c>
      <c r="N9" s="595"/>
      <c r="O9" s="595"/>
      <c r="P9" s="598"/>
      <c r="Q9" s="599">
        <f>SUM(Q10:Q20)</f>
        <v>496</v>
      </c>
      <c r="R9" s="595">
        <f>SUM(R10:R20)</f>
        <v>0</v>
      </c>
      <c r="S9" s="595">
        <f>SUM(S10:S20)</f>
        <v>486</v>
      </c>
      <c r="T9" s="595"/>
      <c r="U9" s="595">
        <f t="shared" ref="U9:W9" si="4">SUM(U10:U20)</f>
        <v>2</v>
      </c>
      <c r="V9" s="595">
        <f t="shared" si="4"/>
        <v>5</v>
      </c>
      <c r="W9" s="600">
        <f t="shared" si="4"/>
        <v>3</v>
      </c>
      <c r="X9" s="597">
        <f>SUM(X10:X20)</f>
        <v>660</v>
      </c>
      <c r="Y9" s="595">
        <f t="shared" ref="Y9:AD9" si="5">SUM(Y10:Y20)</f>
        <v>0</v>
      </c>
      <c r="Z9" s="595">
        <f t="shared" si="5"/>
        <v>630</v>
      </c>
      <c r="AA9" s="595">
        <f t="shared" si="5"/>
        <v>0</v>
      </c>
      <c r="AB9" s="595">
        <f t="shared" si="5"/>
        <v>14</v>
      </c>
      <c r="AC9" s="595">
        <f t="shared" si="5"/>
        <v>11</v>
      </c>
      <c r="AD9" s="601">
        <f t="shared" si="5"/>
        <v>5</v>
      </c>
      <c r="AE9" s="599"/>
      <c r="AF9" s="595"/>
      <c r="AG9" s="595"/>
      <c r="AH9" s="600"/>
      <c r="AI9" s="597"/>
      <c r="AJ9" s="595"/>
      <c r="AK9" s="595"/>
      <c r="AL9" s="600"/>
      <c r="AM9" s="597"/>
      <c r="AN9" s="595"/>
      <c r="AO9" s="595"/>
      <c r="AP9" s="600"/>
      <c r="AQ9" s="597"/>
      <c r="AR9" s="595"/>
      <c r="AS9" s="595"/>
      <c r="AT9" s="601"/>
      <c r="AU9" s="599"/>
      <c r="AV9" s="595"/>
      <c r="AW9" s="595"/>
      <c r="AX9" s="601"/>
      <c r="AY9" s="599"/>
      <c r="AZ9" s="595"/>
      <c r="BA9" s="595"/>
      <c r="BB9" s="601"/>
      <c r="BC9" s="764"/>
    </row>
    <row r="10" spans="1:57" ht="28.9" customHeight="1" thickBot="1" x14ac:dyDescent="0.3">
      <c r="A10" s="602"/>
      <c r="B10" s="603" t="s">
        <v>279</v>
      </c>
      <c r="C10" s="694" t="s">
        <v>291</v>
      </c>
      <c r="D10" s="603">
        <v>1</v>
      </c>
      <c r="E10" s="604"/>
      <c r="F10" s="605"/>
      <c r="G10" s="606">
        <f>J10+I10</f>
        <v>72</v>
      </c>
      <c r="H10" s="607">
        <v>0</v>
      </c>
      <c r="I10" s="604">
        <v>8</v>
      </c>
      <c r="J10" s="604">
        <f>K10+L10+M10</f>
        <v>64</v>
      </c>
      <c r="K10" s="604">
        <v>26</v>
      </c>
      <c r="L10" s="603">
        <v>26</v>
      </c>
      <c r="M10" s="604">
        <v>12</v>
      </c>
      <c r="N10" s="604"/>
      <c r="O10" s="604"/>
      <c r="P10" s="608"/>
      <c r="Q10" s="609">
        <f>SUM(R10:W10)</f>
        <v>72</v>
      </c>
      <c r="R10" s="604">
        <v>0</v>
      </c>
      <c r="S10" s="604">
        <v>64</v>
      </c>
      <c r="T10" s="604"/>
      <c r="U10" s="610"/>
      <c r="V10" s="604">
        <v>5</v>
      </c>
      <c r="W10" s="611">
        <v>3</v>
      </c>
      <c r="X10" s="612"/>
      <c r="Y10" s="604"/>
      <c r="Z10" s="604"/>
      <c r="AA10" s="610"/>
      <c r="AB10" s="610"/>
      <c r="AC10" s="604"/>
      <c r="AD10" s="608"/>
      <c r="AE10" s="613"/>
      <c r="AF10" s="604"/>
      <c r="AG10" s="604"/>
      <c r="AH10" s="611"/>
      <c r="AI10" s="607"/>
      <c r="AJ10" s="604"/>
      <c r="AK10" s="604"/>
      <c r="AL10" s="614"/>
      <c r="AM10" s="615"/>
      <c r="AN10" s="616"/>
      <c r="AO10" s="616"/>
      <c r="AP10" s="614"/>
      <c r="AQ10" s="615"/>
      <c r="AR10" s="616"/>
      <c r="AS10" s="616"/>
      <c r="AT10" s="617"/>
      <c r="AU10" s="609"/>
      <c r="AV10" s="616"/>
      <c r="AW10" s="616"/>
      <c r="AX10" s="617"/>
      <c r="AY10" s="609"/>
      <c r="AZ10" s="616"/>
      <c r="BA10" s="616"/>
      <c r="BB10" s="618"/>
      <c r="BC10" s="765" t="s">
        <v>408</v>
      </c>
    </row>
    <row r="11" spans="1:57" ht="30.75" thickBot="1" x14ac:dyDescent="0.3">
      <c r="A11" s="602"/>
      <c r="B11" s="619" t="s">
        <v>280</v>
      </c>
      <c r="C11" s="699" t="s">
        <v>52</v>
      </c>
      <c r="D11" s="620"/>
      <c r="E11" s="620">
        <v>2</v>
      </c>
      <c r="F11" s="621"/>
      <c r="G11" s="622">
        <f t="shared" ref="G11:G20" si="6">J11+I11</f>
        <v>108</v>
      </c>
      <c r="H11" s="623">
        <v>0</v>
      </c>
      <c r="I11" s="620">
        <v>2</v>
      </c>
      <c r="J11" s="620">
        <f t="shared" ref="J11:J25" si="7">K11+L11+M11</f>
        <v>106</v>
      </c>
      <c r="K11" s="620">
        <v>52</v>
      </c>
      <c r="L11" s="619">
        <v>40</v>
      </c>
      <c r="M11" s="620">
        <v>14</v>
      </c>
      <c r="N11" s="620"/>
      <c r="O11" s="620"/>
      <c r="P11" s="624"/>
      <c r="Q11" s="625">
        <f t="shared" ref="Q11:Q25" si="8">SUM(R11:W11)</f>
        <v>34</v>
      </c>
      <c r="R11" s="620">
        <v>0</v>
      </c>
      <c r="S11" s="620">
        <v>34</v>
      </c>
      <c r="T11" s="620"/>
      <c r="U11" s="626"/>
      <c r="V11" s="620"/>
      <c r="W11" s="627"/>
      <c r="X11" s="628">
        <f t="shared" ref="X11:X19" si="9">SUM(Y11:AD11)</f>
        <v>74</v>
      </c>
      <c r="Y11" s="620">
        <v>0</v>
      </c>
      <c r="Z11" s="620">
        <v>72</v>
      </c>
      <c r="AA11" s="626"/>
      <c r="AB11" s="629">
        <v>2</v>
      </c>
      <c r="AC11" s="620"/>
      <c r="AD11" s="624"/>
      <c r="AE11" s="630"/>
      <c r="AF11" s="620"/>
      <c r="AG11" s="620"/>
      <c r="AH11" s="627"/>
      <c r="AI11" s="623"/>
      <c r="AJ11" s="620"/>
      <c r="AK11" s="620"/>
      <c r="AL11" s="631"/>
      <c r="AM11" s="632"/>
      <c r="AN11" s="633"/>
      <c r="AO11" s="633"/>
      <c r="AP11" s="631"/>
      <c r="AQ11" s="632"/>
      <c r="AR11" s="633"/>
      <c r="AS11" s="633"/>
      <c r="AT11" s="634"/>
      <c r="AU11" s="625"/>
      <c r="AV11" s="633"/>
      <c r="AW11" s="633"/>
      <c r="AX11" s="634"/>
      <c r="AY11" s="625"/>
      <c r="AZ11" s="633"/>
      <c r="BA11" s="633"/>
      <c r="BB11" s="635"/>
      <c r="BC11" s="765" t="s">
        <v>409</v>
      </c>
    </row>
    <row r="12" spans="1:57" ht="34.15" customHeight="1" thickBot="1" x14ac:dyDescent="0.3">
      <c r="A12" s="602"/>
      <c r="B12" s="619" t="s">
        <v>281</v>
      </c>
      <c r="C12" s="699" t="s">
        <v>53</v>
      </c>
      <c r="D12" s="620">
        <v>2</v>
      </c>
      <c r="E12" s="620"/>
      <c r="F12" s="621"/>
      <c r="G12" s="622">
        <f t="shared" si="6"/>
        <v>136</v>
      </c>
      <c r="H12" s="623">
        <v>0</v>
      </c>
      <c r="I12" s="620">
        <v>8</v>
      </c>
      <c r="J12" s="620">
        <f t="shared" si="7"/>
        <v>128</v>
      </c>
      <c r="K12" s="620">
        <v>76</v>
      </c>
      <c r="L12" s="619">
        <v>42</v>
      </c>
      <c r="M12" s="620">
        <v>10</v>
      </c>
      <c r="N12" s="620"/>
      <c r="O12" s="620"/>
      <c r="P12" s="624"/>
      <c r="Q12" s="625">
        <f t="shared" si="8"/>
        <v>48</v>
      </c>
      <c r="R12" s="620">
        <v>0</v>
      </c>
      <c r="S12" s="620">
        <v>48</v>
      </c>
      <c r="T12" s="620"/>
      <c r="U12" s="626"/>
      <c r="V12" s="620"/>
      <c r="W12" s="627"/>
      <c r="X12" s="628">
        <f t="shared" si="9"/>
        <v>88</v>
      </c>
      <c r="Y12" s="620">
        <v>0</v>
      </c>
      <c r="Z12" s="620">
        <v>80</v>
      </c>
      <c r="AA12" s="626"/>
      <c r="AB12" s="629"/>
      <c r="AC12" s="620">
        <v>6</v>
      </c>
      <c r="AD12" s="624">
        <v>2</v>
      </c>
      <c r="AE12" s="630"/>
      <c r="AF12" s="620"/>
      <c r="AG12" s="620"/>
      <c r="AH12" s="627"/>
      <c r="AI12" s="623"/>
      <c r="AJ12" s="620"/>
      <c r="AK12" s="620"/>
      <c r="AL12" s="631"/>
      <c r="AM12" s="632"/>
      <c r="AN12" s="633"/>
      <c r="AO12" s="633"/>
      <c r="AP12" s="631"/>
      <c r="AQ12" s="632"/>
      <c r="AR12" s="633"/>
      <c r="AS12" s="633"/>
      <c r="AT12" s="634"/>
      <c r="AU12" s="625"/>
      <c r="AV12" s="633"/>
      <c r="AW12" s="633"/>
      <c r="AX12" s="634"/>
      <c r="AY12" s="625"/>
      <c r="AZ12" s="633"/>
      <c r="BA12" s="633"/>
      <c r="BB12" s="635"/>
      <c r="BC12" s="765" t="s">
        <v>409</v>
      </c>
    </row>
    <row r="13" spans="1:57" ht="32.450000000000003" customHeight="1" thickBot="1" x14ac:dyDescent="0.3">
      <c r="A13" s="602"/>
      <c r="B13" s="619" t="s">
        <v>282</v>
      </c>
      <c r="C13" s="699" t="s">
        <v>54</v>
      </c>
      <c r="D13" s="620"/>
      <c r="E13" s="620">
        <v>2</v>
      </c>
      <c r="F13" s="621"/>
      <c r="G13" s="622">
        <f t="shared" si="6"/>
        <v>72</v>
      </c>
      <c r="H13" s="623">
        <v>0</v>
      </c>
      <c r="I13" s="620">
        <v>2</v>
      </c>
      <c r="J13" s="620">
        <f t="shared" si="7"/>
        <v>70</v>
      </c>
      <c r="K13" s="620">
        <v>30</v>
      </c>
      <c r="L13" s="619">
        <v>22</v>
      </c>
      <c r="M13" s="620">
        <v>18</v>
      </c>
      <c r="N13" s="620"/>
      <c r="O13" s="620"/>
      <c r="P13" s="624"/>
      <c r="Q13" s="625">
        <f t="shared" si="8"/>
        <v>0</v>
      </c>
      <c r="R13" s="620">
        <v>0</v>
      </c>
      <c r="S13" s="620">
        <v>0</v>
      </c>
      <c r="T13" s="620"/>
      <c r="U13" s="626"/>
      <c r="V13" s="620"/>
      <c r="W13" s="627"/>
      <c r="X13" s="628">
        <f t="shared" si="9"/>
        <v>72</v>
      </c>
      <c r="Y13" s="620">
        <v>0</v>
      </c>
      <c r="Z13" s="620">
        <v>70</v>
      </c>
      <c r="AA13" s="626"/>
      <c r="AB13" s="629">
        <v>2</v>
      </c>
      <c r="AC13" s="620"/>
      <c r="AD13" s="624"/>
      <c r="AE13" s="630"/>
      <c r="AF13" s="620"/>
      <c r="AG13" s="620"/>
      <c r="AH13" s="627"/>
      <c r="AI13" s="623"/>
      <c r="AJ13" s="620"/>
      <c r="AK13" s="620"/>
      <c r="AL13" s="631"/>
      <c r="AM13" s="632"/>
      <c r="AN13" s="633"/>
      <c r="AO13" s="633"/>
      <c r="AP13" s="631"/>
      <c r="AQ13" s="632"/>
      <c r="AR13" s="633"/>
      <c r="AS13" s="633"/>
      <c r="AT13" s="634"/>
      <c r="AU13" s="625"/>
      <c r="AV13" s="633"/>
      <c r="AW13" s="633"/>
      <c r="AX13" s="634"/>
      <c r="AY13" s="625"/>
      <c r="AZ13" s="633"/>
      <c r="BA13" s="633"/>
      <c r="BB13" s="635"/>
      <c r="BC13" s="749" t="s">
        <v>410</v>
      </c>
    </row>
    <row r="14" spans="1:57" ht="34.9" customHeight="1" thickBot="1" x14ac:dyDescent="0.3">
      <c r="A14" s="602"/>
      <c r="B14" s="619" t="s">
        <v>283</v>
      </c>
      <c r="C14" s="699" t="s">
        <v>368</v>
      </c>
      <c r="D14" s="620"/>
      <c r="E14" s="620">
        <v>2</v>
      </c>
      <c r="F14" s="621"/>
      <c r="G14" s="622">
        <f>J14+I14</f>
        <v>72</v>
      </c>
      <c r="H14" s="623">
        <v>0</v>
      </c>
      <c r="I14" s="620">
        <v>2</v>
      </c>
      <c r="J14" s="620">
        <f>K14+L14+M14</f>
        <v>70</v>
      </c>
      <c r="K14" s="620">
        <v>38</v>
      </c>
      <c r="L14" s="619">
        <v>20</v>
      </c>
      <c r="M14" s="620">
        <v>12</v>
      </c>
      <c r="N14" s="620"/>
      <c r="O14" s="620"/>
      <c r="P14" s="624"/>
      <c r="Q14" s="625">
        <f>SUM(R14:W14)</f>
        <v>0</v>
      </c>
      <c r="R14" s="620">
        <v>0</v>
      </c>
      <c r="S14" s="620">
        <v>0</v>
      </c>
      <c r="T14" s="620"/>
      <c r="U14" s="626"/>
      <c r="V14" s="620"/>
      <c r="W14" s="627"/>
      <c r="X14" s="628">
        <f>SUM(Y14:AD14)</f>
        <v>72</v>
      </c>
      <c r="Y14" s="620">
        <v>0</v>
      </c>
      <c r="Z14" s="620">
        <v>70</v>
      </c>
      <c r="AA14" s="626"/>
      <c r="AB14" s="619">
        <v>2</v>
      </c>
      <c r="AC14" s="620"/>
      <c r="AD14" s="624"/>
      <c r="AE14" s="630"/>
      <c r="AF14" s="620"/>
      <c r="AG14" s="620"/>
      <c r="AH14" s="627"/>
      <c r="AI14" s="623"/>
      <c r="AJ14" s="620"/>
      <c r="AK14" s="620"/>
      <c r="AL14" s="631"/>
      <c r="AM14" s="632"/>
      <c r="AN14" s="633"/>
      <c r="AO14" s="633"/>
      <c r="AP14" s="631"/>
      <c r="AQ14" s="632"/>
      <c r="AR14" s="633"/>
      <c r="AS14" s="633"/>
      <c r="AT14" s="634"/>
      <c r="AU14" s="625"/>
      <c r="AV14" s="633"/>
      <c r="AW14" s="633"/>
      <c r="AX14" s="634"/>
      <c r="AY14" s="625"/>
      <c r="AZ14" s="633"/>
      <c r="BA14" s="633"/>
      <c r="BB14" s="635"/>
      <c r="BC14" s="749" t="s">
        <v>411</v>
      </c>
    </row>
    <row r="15" spans="1:57" ht="34.9" customHeight="1" thickBot="1" x14ac:dyDescent="0.3">
      <c r="A15" s="602"/>
      <c r="B15" s="619" t="s">
        <v>284</v>
      </c>
      <c r="C15" s="699" t="s">
        <v>22</v>
      </c>
      <c r="D15" s="620"/>
      <c r="E15" s="620">
        <v>2</v>
      </c>
      <c r="F15" s="621"/>
      <c r="G15" s="622">
        <f>J15+I15</f>
        <v>72</v>
      </c>
      <c r="H15" s="623">
        <v>0</v>
      </c>
      <c r="I15" s="620">
        <v>2</v>
      </c>
      <c r="J15" s="620">
        <f>K15+L15+M15</f>
        <v>70</v>
      </c>
      <c r="K15" s="620"/>
      <c r="L15" s="619">
        <v>50</v>
      </c>
      <c r="M15" s="620">
        <v>20</v>
      </c>
      <c r="N15" s="620"/>
      <c r="O15" s="620"/>
      <c r="P15" s="624"/>
      <c r="Q15" s="625">
        <f>SUM(R15:W15)</f>
        <v>36</v>
      </c>
      <c r="R15" s="620">
        <v>0</v>
      </c>
      <c r="S15" s="620">
        <v>36</v>
      </c>
      <c r="T15" s="620"/>
      <c r="U15" s="626"/>
      <c r="V15" s="620"/>
      <c r="W15" s="627"/>
      <c r="X15" s="628">
        <f>SUM(Y15:AD15)</f>
        <v>36</v>
      </c>
      <c r="Y15" s="620">
        <v>0</v>
      </c>
      <c r="Z15" s="620">
        <v>34</v>
      </c>
      <c r="AA15" s="626"/>
      <c r="AB15" s="619">
        <v>2</v>
      </c>
      <c r="AC15" s="620"/>
      <c r="AD15" s="624"/>
      <c r="AE15" s="630"/>
      <c r="AF15" s="620"/>
      <c r="AG15" s="620"/>
      <c r="AH15" s="627"/>
      <c r="AI15" s="623"/>
      <c r="AJ15" s="620"/>
      <c r="AK15" s="620"/>
      <c r="AL15" s="631"/>
      <c r="AM15" s="632"/>
      <c r="AN15" s="633"/>
      <c r="AO15" s="633"/>
      <c r="AP15" s="631"/>
      <c r="AQ15" s="632"/>
      <c r="AR15" s="633"/>
      <c r="AS15" s="633"/>
      <c r="AT15" s="634"/>
      <c r="AU15" s="625"/>
      <c r="AV15" s="633"/>
      <c r="AW15" s="633"/>
      <c r="AX15" s="634"/>
      <c r="AY15" s="625"/>
      <c r="AZ15" s="633"/>
      <c r="BA15" s="633"/>
      <c r="BB15" s="635"/>
      <c r="BC15" s="765" t="s">
        <v>412</v>
      </c>
    </row>
    <row r="16" spans="1:57" ht="21.75" customHeight="1" thickBot="1" x14ac:dyDescent="0.3">
      <c r="A16" s="602"/>
      <c r="B16" s="619" t="s">
        <v>285</v>
      </c>
      <c r="C16" s="699" t="s">
        <v>33</v>
      </c>
      <c r="D16" s="620">
        <v>2</v>
      </c>
      <c r="E16" s="620"/>
      <c r="F16" s="621"/>
      <c r="G16" s="622">
        <f>J16+I16</f>
        <v>340</v>
      </c>
      <c r="H16" s="623">
        <v>0</v>
      </c>
      <c r="I16" s="620">
        <v>8</v>
      </c>
      <c r="J16" s="620">
        <f>K16+L16+M16</f>
        <v>332</v>
      </c>
      <c r="K16" s="620">
        <v>218</v>
      </c>
      <c r="L16" s="619">
        <v>58</v>
      </c>
      <c r="M16" s="620">
        <v>56</v>
      </c>
      <c r="N16" s="620"/>
      <c r="O16" s="620"/>
      <c r="P16" s="624"/>
      <c r="Q16" s="625">
        <f>SUM(R16:W16)</f>
        <v>138</v>
      </c>
      <c r="R16" s="620">
        <v>0</v>
      </c>
      <c r="S16" s="620">
        <v>138</v>
      </c>
      <c r="T16" s="620"/>
      <c r="U16" s="626"/>
      <c r="V16" s="620"/>
      <c r="W16" s="627"/>
      <c r="X16" s="628">
        <f>SUM(Y16:AD16)</f>
        <v>202</v>
      </c>
      <c r="Y16" s="620">
        <v>0</v>
      </c>
      <c r="Z16" s="620">
        <v>194</v>
      </c>
      <c r="AA16" s="626"/>
      <c r="AB16" s="629"/>
      <c r="AC16" s="620">
        <v>5</v>
      </c>
      <c r="AD16" s="624">
        <v>3</v>
      </c>
      <c r="AE16" s="630"/>
      <c r="AF16" s="620"/>
      <c r="AG16" s="620"/>
      <c r="AH16" s="627"/>
      <c r="AI16" s="623"/>
      <c r="AJ16" s="620"/>
      <c r="AK16" s="620"/>
      <c r="AL16" s="631"/>
      <c r="AM16" s="632"/>
      <c r="AN16" s="633"/>
      <c r="AO16" s="633"/>
      <c r="AP16" s="631"/>
      <c r="AQ16" s="632"/>
      <c r="AR16" s="633"/>
      <c r="AS16" s="633"/>
      <c r="AT16" s="634"/>
      <c r="AU16" s="625"/>
      <c r="AV16" s="633"/>
      <c r="AW16" s="633"/>
      <c r="AX16" s="634"/>
      <c r="AY16" s="625"/>
      <c r="AZ16" s="633"/>
      <c r="BA16" s="633"/>
      <c r="BB16" s="635"/>
      <c r="BC16" s="749" t="s">
        <v>410</v>
      </c>
    </row>
    <row r="17" spans="1:58" ht="30" customHeight="1" x14ac:dyDescent="0.25">
      <c r="A17" s="602"/>
      <c r="B17" s="619" t="s">
        <v>286</v>
      </c>
      <c r="C17" s="699" t="s">
        <v>60</v>
      </c>
      <c r="D17" s="620"/>
      <c r="E17" s="620">
        <v>2</v>
      </c>
      <c r="F17" s="621"/>
      <c r="G17" s="622">
        <f t="shared" si="6"/>
        <v>72</v>
      </c>
      <c r="H17" s="623">
        <v>0</v>
      </c>
      <c r="I17" s="620">
        <v>2</v>
      </c>
      <c r="J17" s="620">
        <f t="shared" si="7"/>
        <v>70</v>
      </c>
      <c r="K17" s="620">
        <v>8</v>
      </c>
      <c r="L17" s="619">
        <v>42</v>
      </c>
      <c r="M17" s="620">
        <v>20</v>
      </c>
      <c r="N17" s="620"/>
      <c r="O17" s="620"/>
      <c r="P17" s="624"/>
      <c r="Q17" s="625">
        <f t="shared" si="8"/>
        <v>32</v>
      </c>
      <c r="R17" s="620">
        <v>0</v>
      </c>
      <c r="S17" s="620">
        <v>32</v>
      </c>
      <c r="T17" s="620"/>
      <c r="U17" s="626"/>
      <c r="V17" s="620"/>
      <c r="W17" s="627"/>
      <c r="X17" s="628">
        <f t="shared" si="9"/>
        <v>40</v>
      </c>
      <c r="Y17" s="620">
        <v>0</v>
      </c>
      <c r="Z17" s="620">
        <v>38</v>
      </c>
      <c r="AA17" s="626"/>
      <c r="AB17" s="619">
        <v>2</v>
      </c>
      <c r="AC17" s="620"/>
      <c r="AD17" s="624"/>
      <c r="AE17" s="630"/>
      <c r="AF17" s="620"/>
      <c r="AG17" s="620"/>
      <c r="AH17" s="627"/>
      <c r="AI17" s="623"/>
      <c r="AJ17" s="620"/>
      <c r="AK17" s="620"/>
      <c r="AL17" s="631"/>
      <c r="AM17" s="632"/>
      <c r="AN17" s="633"/>
      <c r="AO17" s="633"/>
      <c r="AP17" s="631"/>
      <c r="AQ17" s="632"/>
      <c r="AR17" s="633"/>
      <c r="AS17" s="633"/>
      <c r="AT17" s="634"/>
      <c r="AU17" s="625"/>
      <c r="AV17" s="633"/>
      <c r="AW17" s="633"/>
      <c r="AX17" s="634"/>
      <c r="AY17" s="625"/>
      <c r="AZ17" s="633"/>
      <c r="BA17" s="633"/>
      <c r="BB17" s="635"/>
      <c r="BC17" s="766" t="s">
        <v>413</v>
      </c>
    </row>
    <row r="18" spans="1:58" ht="33.6" customHeight="1" thickBot="1" x14ac:dyDescent="0.3">
      <c r="A18" s="602"/>
      <c r="B18" s="619" t="s">
        <v>287</v>
      </c>
      <c r="C18" s="774" t="s">
        <v>439</v>
      </c>
      <c r="D18" s="620"/>
      <c r="E18" s="636">
        <v>2</v>
      </c>
      <c r="F18" s="621"/>
      <c r="G18" s="622">
        <f t="shared" si="6"/>
        <v>68</v>
      </c>
      <c r="H18" s="623">
        <v>0</v>
      </c>
      <c r="I18" s="620">
        <v>2</v>
      </c>
      <c r="J18" s="620">
        <f t="shared" si="7"/>
        <v>66</v>
      </c>
      <c r="K18" s="620">
        <v>20</v>
      </c>
      <c r="L18" s="619">
        <v>36</v>
      </c>
      <c r="M18" s="620">
        <v>10</v>
      </c>
      <c r="N18" s="620"/>
      <c r="O18" s="620"/>
      <c r="P18" s="624"/>
      <c r="Q18" s="625">
        <f t="shared" si="8"/>
        <v>32</v>
      </c>
      <c r="R18" s="620">
        <v>0</v>
      </c>
      <c r="S18" s="620">
        <v>32</v>
      </c>
      <c r="T18" s="620"/>
      <c r="U18" s="626"/>
      <c r="V18" s="620"/>
      <c r="W18" s="627"/>
      <c r="X18" s="628">
        <f t="shared" si="9"/>
        <v>36</v>
      </c>
      <c r="Y18" s="620">
        <v>0</v>
      </c>
      <c r="Z18" s="620">
        <v>34</v>
      </c>
      <c r="AA18" s="626"/>
      <c r="AB18" s="619">
        <v>2</v>
      </c>
      <c r="AC18" s="620"/>
      <c r="AD18" s="624"/>
      <c r="AE18" s="637"/>
      <c r="AF18" s="638"/>
      <c r="AG18" s="638"/>
      <c r="AH18" s="639"/>
      <c r="AI18" s="628"/>
      <c r="AJ18" s="638"/>
      <c r="AK18" s="638"/>
      <c r="AL18" s="639"/>
      <c r="AM18" s="628"/>
      <c r="AN18" s="638"/>
      <c r="AO18" s="638"/>
      <c r="AP18" s="639"/>
      <c r="AQ18" s="628"/>
      <c r="AR18" s="638"/>
      <c r="AS18" s="638"/>
      <c r="AT18" s="640"/>
      <c r="AU18" s="637"/>
      <c r="AV18" s="638"/>
      <c r="AW18" s="638"/>
      <c r="AX18" s="640"/>
      <c r="AY18" s="637"/>
      <c r="AZ18" s="638"/>
      <c r="BA18" s="638"/>
      <c r="BB18" s="635"/>
      <c r="BC18" s="766" t="s">
        <v>414</v>
      </c>
    </row>
    <row r="19" spans="1:58" ht="34.9" customHeight="1" thickBot="1" x14ac:dyDescent="0.3">
      <c r="A19" s="602"/>
      <c r="B19" s="619" t="s">
        <v>366</v>
      </c>
      <c r="C19" s="699" t="s">
        <v>57</v>
      </c>
      <c r="D19" s="620"/>
      <c r="E19" s="620">
        <v>2</v>
      </c>
      <c r="F19" s="621"/>
      <c r="G19" s="622">
        <f t="shared" si="6"/>
        <v>72</v>
      </c>
      <c r="H19" s="623">
        <v>0</v>
      </c>
      <c r="I19" s="620">
        <v>2</v>
      </c>
      <c r="J19" s="620">
        <f t="shared" si="7"/>
        <v>70</v>
      </c>
      <c r="K19" s="620">
        <v>30</v>
      </c>
      <c r="L19" s="619">
        <v>34</v>
      </c>
      <c r="M19" s="620">
        <v>6</v>
      </c>
      <c r="N19" s="620"/>
      <c r="O19" s="620"/>
      <c r="P19" s="624"/>
      <c r="Q19" s="625">
        <f t="shared" si="8"/>
        <v>32</v>
      </c>
      <c r="R19" s="620">
        <v>0</v>
      </c>
      <c r="S19" s="620">
        <v>32</v>
      </c>
      <c r="T19" s="620"/>
      <c r="U19" s="626"/>
      <c r="V19" s="620"/>
      <c r="W19" s="627"/>
      <c r="X19" s="628">
        <f t="shared" si="9"/>
        <v>40</v>
      </c>
      <c r="Y19" s="620">
        <v>0</v>
      </c>
      <c r="Z19" s="620">
        <v>38</v>
      </c>
      <c r="AA19" s="626"/>
      <c r="AB19" s="619">
        <v>2</v>
      </c>
      <c r="AC19" s="620"/>
      <c r="AD19" s="624"/>
      <c r="AE19" s="637"/>
      <c r="AF19" s="638"/>
      <c r="AG19" s="638"/>
      <c r="AH19" s="639"/>
      <c r="AI19" s="628"/>
      <c r="AJ19" s="638"/>
      <c r="AK19" s="638"/>
      <c r="AL19" s="639"/>
      <c r="AM19" s="628"/>
      <c r="AN19" s="638"/>
      <c r="AO19" s="638"/>
      <c r="AP19" s="639"/>
      <c r="AQ19" s="628"/>
      <c r="AR19" s="638"/>
      <c r="AS19" s="638"/>
      <c r="AT19" s="640"/>
      <c r="AU19" s="637"/>
      <c r="AV19" s="638"/>
      <c r="AW19" s="638"/>
      <c r="AX19" s="640"/>
      <c r="AY19" s="637"/>
      <c r="AZ19" s="638"/>
      <c r="BA19" s="638"/>
      <c r="BB19" s="640"/>
      <c r="BC19" s="765" t="s">
        <v>415</v>
      </c>
      <c r="BD19" s="602"/>
      <c r="BE19" s="602"/>
    </row>
    <row r="20" spans="1:58" ht="36.6" customHeight="1" thickBot="1" x14ac:dyDescent="0.3">
      <c r="A20" s="602"/>
      <c r="B20" s="641" t="s">
        <v>367</v>
      </c>
      <c r="C20" s="754" t="s">
        <v>58</v>
      </c>
      <c r="D20" s="642"/>
      <c r="E20" s="642">
        <v>1</v>
      </c>
      <c r="F20" s="643"/>
      <c r="G20" s="644">
        <f t="shared" si="6"/>
        <v>72</v>
      </c>
      <c r="H20" s="645">
        <v>0</v>
      </c>
      <c r="I20" s="642">
        <v>2</v>
      </c>
      <c r="J20" s="642">
        <f t="shared" si="7"/>
        <v>70</v>
      </c>
      <c r="K20" s="642">
        <v>38</v>
      </c>
      <c r="L20" s="641">
        <v>22</v>
      </c>
      <c r="M20" s="642">
        <v>10</v>
      </c>
      <c r="N20" s="642"/>
      <c r="O20" s="642"/>
      <c r="P20" s="646"/>
      <c r="Q20" s="647">
        <f t="shared" si="8"/>
        <v>72</v>
      </c>
      <c r="R20" s="642">
        <v>0</v>
      </c>
      <c r="S20" s="642">
        <v>70</v>
      </c>
      <c r="T20" s="642"/>
      <c r="U20" s="648">
        <v>2</v>
      </c>
      <c r="V20" s="642"/>
      <c r="W20" s="649"/>
      <c r="X20" s="650"/>
      <c r="Y20" s="642"/>
      <c r="Z20" s="642"/>
      <c r="AA20" s="651"/>
      <c r="AB20" s="651"/>
      <c r="AC20" s="642"/>
      <c r="AD20" s="646"/>
      <c r="AE20" s="652"/>
      <c r="AF20" s="642"/>
      <c r="AG20" s="642"/>
      <c r="AH20" s="649"/>
      <c r="AI20" s="645"/>
      <c r="AJ20" s="642"/>
      <c r="AK20" s="642"/>
      <c r="AL20" s="583"/>
      <c r="AM20" s="580"/>
      <c r="AN20" s="576"/>
      <c r="AO20" s="576"/>
      <c r="AP20" s="583"/>
      <c r="AQ20" s="580"/>
      <c r="AR20" s="576"/>
      <c r="AS20" s="576"/>
      <c r="AT20" s="578"/>
      <c r="AU20" s="647"/>
      <c r="AV20" s="576"/>
      <c r="AW20" s="576"/>
      <c r="AX20" s="578"/>
      <c r="AY20" s="647"/>
      <c r="AZ20" s="576"/>
      <c r="BA20" s="576"/>
      <c r="BB20" s="653"/>
      <c r="BC20" s="765" t="s">
        <v>415</v>
      </c>
    </row>
    <row r="21" spans="1:58" ht="77.45" customHeight="1" thickBot="1" x14ac:dyDescent="0.3">
      <c r="A21" s="602"/>
      <c r="B21" s="654" t="s">
        <v>387</v>
      </c>
      <c r="C21" s="701" t="s">
        <v>388</v>
      </c>
      <c r="D21" s="595">
        <v>2</v>
      </c>
      <c r="E21" s="595"/>
      <c r="F21" s="596"/>
      <c r="G21" s="655">
        <f>SUM(G22:G23)</f>
        <v>288</v>
      </c>
      <c r="H21" s="656">
        <f t="shared" ref="H21:P21" si="10">SUM(H22:H23)</f>
        <v>0</v>
      </c>
      <c r="I21" s="657">
        <f t="shared" si="10"/>
        <v>16</v>
      </c>
      <c r="J21" s="657">
        <f t="shared" si="10"/>
        <v>272</v>
      </c>
      <c r="K21" s="657">
        <f t="shared" si="10"/>
        <v>82</v>
      </c>
      <c r="L21" s="657">
        <f t="shared" si="10"/>
        <v>64</v>
      </c>
      <c r="M21" s="657">
        <f t="shared" si="10"/>
        <v>126</v>
      </c>
      <c r="N21" s="657">
        <f t="shared" si="10"/>
        <v>0</v>
      </c>
      <c r="O21" s="657">
        <f t="shared" si="10"/>
        <v>0</v>
      </c>
      <c r="P21" s="658">
        <f t="shared" si="10"/>
        <v>0</v>
      </c>
      <c r="Q21" s="594">
        <f>SUM(Q22:Q23)</f>
        <v>116</v>
      </c>
      <c r="R21" s="657">
        <f t="shared" ref="R21:AI21" si="11">SUM(R22:R23)</f>
        <v>0</v>
      </c>
      <c r="S21" s="657">
        <f t="shared" si="11"/>
        <v>116</v>
      </c>
      <c r="T21" s="657">
        <f t="shared" si="11"/>
        <v>0</v>
      </c>
      <c r="U21" s="657">
        <f t="shared" si="11"/>
        <v>0</v>
      </c>
      <c r="V21" s="657">
        <f t="shared" si="11"/>
        <v>0</v>
      </c>
      <c r="W21" s="659">
        <f t="shared" si="11"/>
        <v>0</v>
      </c>
      <c r="X21" s="656">
        <f t="shared" si="11"/>
        <v>172</v>
      </c>
      <c r="Y21" s="657">
        <f t="shared" si="11"/>
        <v>0</v>
      </c>
      <c r="Z21" s="657">
        <f t="shared" si="11"/>
        <v>156</v>
      </c>
      <c r="AA21" s="657">
        <f t="shared" si="11"/>
        <v>0</v>
      </c>
      <c r="AB21" s="657">
        <f t="shared" si="11"/>
        <v>0</v>
      </c>
      <c r="AC21" s="657">
        <f t="shared" si="11"/>
        <v>12</v>
      </c>
      <c r="AD21" s="658">
        <f t="shared" si="11"/>
        <v>4</v>
      </c>
      <c r="AE21" s="594">
        <f t="shared" si="11"/>
        <v>0</v>
      </c>
      <c r="AF21" s="657">
        <f t="shared" si="11"/>
        <v>0</v>
      </c>
      <c r="AG21" s="657">
        <f t="shared" si="11"/>
        <v>0</v>
      </c>
      <c r="AH21" s="659">
        <f t="shared" si="11"/>
        <v>0</v>
      </c>
      <c r="AI21" s="656">
        <f t="shared" si="11"/>
        <v>0</v>
      </c>
      <c r="AJ21" s="660"/>
      <c r="AK21" s="660"/>
      <c r="AL21" s="600"/>
      <c r="AM21" s="597"/>
      <c r="AN21" s="595"/>
      <c r="AO21" s="595"/>
      <c r="AP21" s="600"/>
      <c r="AQ21" s="597"/>
      <c r="AR21" s="595"/>
      <c r="AS21" s="595"/>
      <c r="AT21" s="601"/>
      <c r="AU21" s="599"/>
      <c r="AV21" s="595"/>
      <c r="AW21" s="595"/>
      <c r="AX21" s="601"/>
      <c r="AY21" s="599"/>
      <c r="AZ21" s="595"/>
      <c r="BA21" s="595"/>
      <c r="BB21" s="661"/>
      <c r="BC21" s="764"/>
    </row>
    <row r="22" spans="1:58" ht="43.9" customHeight="1" thickBot="1" x14ac:dyDescent="0.3">
      <c r="A22" s="602"/>
      <c r="B22" s="603" t="s">
        <v>389</v>
      </c>
      <c r="C22" s="694" t="s">
        <v>288</v>
      </c>
      <c r="D22" s="604">
        <v>2</v>
      </c>
      <c r="E22" s="604"/>
      <c r="F22" s="605"/>
      <c r="G22" s="662">
        <f>J22+I22</f>
        <v>144</v>
      </c>
      <c r="H22" s="607">
        <v>0</v>
      </c>
      <c r="I22" s="604">
        <v>8</v>
      </c>
      <c r="J22" s="604">
        <f>K22+L22+M22</f>
        <v>136</v>
      </c>
      <c r="K22" s="604">
        <v>16</v>
      </c>
      <c r="L22" s="603">
        <v>48</v>
      </c>
      <c r="M22" s="604">
        <v>72</v>
      </c>
      <c r="N22" s="604"/>
      <c r="O22" s="604"/>
      <c r="P22" s="608"/>
      <c r="Q22" s="609">
        <f>SUM(R22:W22)</f>
        <v>48</v>
      </c>
      <c r="R22" s="604">
        <v>0</v>
      </c>
      <c r="S22" s="604">
        <v>48</v>
      </c>
      <c r="T22" s="604"/>
      <c r="U22" s="610"/>
      <c r="V22" s="604"/>
      <c r="W22" s="611"/>
      <c r="X22" s="612">
        <f>SUM(Y22:AD22)</f>
        <v>96</v>
      </c>
      <c r="Y22" s="604">
        <v>0</v>
      </c>
      <c r="Z22" s="604">
        <v>88</v>
      </c>
      <c r="AA22" s="610"/>
      <c r="AB22" s="663"/>
      <c r="AC22" s="604">
        <v>6</v>
      </c>
      <c r="AD22" s="608">
        <v>2</v>
      </c>
      <c r="AE22" s="609"/>
      <c r="AF22" s="616"/>
      <c r="AG22" s="616"/>
      <c r="AH22" s="614"/>
      <c r="AI22" s="615"/>
      <c r="AJ22" s="616"/>
      <c r="AK22" s="616"/>
      <c r="AL22" s="614"/>
      <c r="AM22" s="615"/>
      <c r="AN22" s="616"/>
      <c r="AO22" s="616"/>
      <c r="AP22" s="614"/>
      <c r="AQ22" s="615"/>
      <c r="AR22" s="616"/>
      <c r="AS22" s="616"/>
      <c r="AT22" s="617"/>
      <c r="AU22" s="609"/>
      <c r="AV22" s="616"/>
      <c r="AW22" s="616"/>
      <c r="AX22" s="617"/>
      <c r="AY22" s="609"/>
      <c r="AZ22" s="616"/>
      <c r="BA22" s="616"/>
      <c r="BB22" s="617"/>
      <c r="BC22" s="765" t="s">
        <v>416</v>
      </c>
      <c r="BF22" s="575"/>
    </row>
    <row r="23" spans="1:58" ht="27.6" customHeight="1" thickBot="1" x14ac:dyDescent="0.3">
      <c r="B23" s="641" t="s">
        <v>390</v>
      </c>
      <c r="C23" s="754" t="s">
        <v>56</v>
      </c>
      <c r="D23" s="642">
        <v>2</v>
      </c>
      <c r="E23" s="664"/>
      <c r="F23" s="643"/>
      <c r="G23" s="644">
        <f>J23+I23</f>
        <v>144</v>
      </c>
      <c r="H23" s="645">
        <v>0</v>
      </c>
      <c r="I23" s="642">
        <v>8</v>
      </c>
      <c r="J23" s="642">
        <f>K23+L23+M23</f>
        <v>136</v>
      </c>
      <c r="K23" s="642">
        <v>66</v>
      </c>
      <c r="L23" s="641">
        <v>16</v>
      </c>
      <c r="M23" s="642">
        <v>54</v>
      </c>
      <c r="N23" s="642"/>
      <c r="O23" s="642"/>
      <c r="P23" s="646"/>
      <c r="Q23" s="647">
        <f>SUM(R23:W23)</f>
        <v>68</v>
      </c>
      <c r="R23" s="642">
        <v>0</v>
      </c>
      <c r="S23" s="642">
        <v>68</v>
      </c>
      <c r="T23" s="642"/>
      <c r="U23" s="651"/>
      <c r="V23" s="642"/>
      <c r="W23" s="649"/>
      <c r="X23" s="650">
        <f>SUM(Y23:AD23)</f>
        <v>76</v>
      </c>
      <c r="Y23" s="642">
        <v>0</v>
      </c>
      <c r="Z23" s="642">
        <v>68</v>
      </c>
      <c r="AA23" s="651"/>
      <c r="AB23" s="648"/>
      <c r="AC23" s="642">
        <v>6</v>
      </c>
      <c r="AD23" s="646">
        <v>2</v>
      </c>
      <c r="AE23" s="652"/>
      <c r="AF23" s="642"/>
      <c r="AG23" s="642"/>
      <c r="AH23" s="649"/>
      <c r="AI23" s="645"/>
      <c r="AJ23" s="642"/>
      <c r="AK23" s="642"/>
      <c r="AL23" s="583"/>
      <c r="AM23" s="580"/>
      <c r="AN23" s="576"/>
      <c r="AO23" s="576"/>
      <c r="AP23" s="583"/>
      <c r="AQ23" s="580"/>
      <c r="AR23" s="576"/>
      <c r="AS23" s="576"/>
      <c r="AT23" s="665"/>
      <c r="AU23" s="666"/>
      <c r="AV23" s="667"/>
      <c r="AW23" s="667"/>
      <c r="AX23" s="665"/>
      <c r="AY23" s="666"/>
      <c r="AZ23" s="667"/>
      <c r="BA23" s="667"/>
      <c r="BB23" s="653"/>
      <c r="BC23" s="766" t="s">
        <v>417</v>
      </c>
    </row>
    <row r="24" spans="1:58" ht="25.15" customHeight="1" thickBot="1" x14ac:dyDescent="0.3">
      <c r="B24" s="594" t="s">
        <v>369</v>
      </c>
      <c r="C24" s="701" t="s">
        <v>294</v>
      </c>
      <c r="D24" s="660"/>
      <c r="E24" s="595">
        <v>1</v>
      </c>
      <c r="F24" s="596"/>
      <c r="G24" s="585">
        <f>G25</f>
        <v>32</v>
      </c>
      <c r="H24" s="597">
        <v>0</v>
      </c>
      <c r="I24" s="595">
        <f>I25</f>
        <v>2</v>
      </c>
      <c r="J24" s="595">
        <f>J25</f>
        <v>30</v>
      </c>
      <c r="K24" s="595">
        <f t="shared" ref="K24:AE24" si="12">K25</f>
        <v>0</v>
      </c>
      <c r="L24" s="595">
        <f t="shared" si="12"/>
        <v>16</v>
      </c>
      <c r="M24" s="595">
        <f t="shared" si="12"/>
        <v>14</v>
      </c>
      <c r="N24" s="595">
        <f t="shared" si="12"/>
        <v>0</v>
      </c>
      <c r="O24" s="595">
        <f t="shared" si="12"/>
        <v>0</v>
      </c>
      <c r="P24" s="601">
        <f t="shared" si="12"/>
        <v>0</v>
      </c>
      <c r="Q24" s="599">
        <f t="shared" si="12"/>
        <v>0</v>
      </c>
      <c r="R24" s="595">
        <f t="shared" si="12"/>
        <v>0</v>
      </c>
      <c r="S24" s="595">
        <f t="shared" si="12"/>
        <v>0</v>
      </c>
      <c r="T24" s="595">
        <f t="shared" si="12"/>
        <v>0</v>
      </c>
      <c r="U24" s="595">
        <f t="shared" si="12"/>
        <v>0</v>
      </c>
      <c r="V24" s="595">
        <f t="shared" si="12"/>
        <v>0</v>
      </c>
      <c r="W24" s="600">
        <f t="shared" si="12"/>
        <v>0</v>
      </c>
      <c r="X24" s="597">
        <f t="shared" si="12"/>
        <v>32</v>
      </c>
      <c r="Y24" s="595">
        <f t="shared" si="12"/>
        <v>0</v>
      </c>
      <c r="Z24" s="595">
        <f t="shared" si="12"/>
        <v>30</v>
      </c>
      <c r="AA24" s="595">
        <f t="shared" si="12"/>
        <v>0</v>
      </c>
      <c r="AB24" s="595">
        <f t="shared" si="12"/>
        <v>0</v>
      </c>
      <c r="AC24" s="595">
        <f t="shared" si="12"/>
        <v>2</v>
      </c>
      <c r="AD24" s="601">
        <f t="shared" si="12"/>
        <v>0</v>
      </c>
      <c r="AE24" s="599">
        <f t="shared" si="12"/>
        <v>0</v>
      </c>
      <c r="AF24" s="660"/>
      <c r="AG24" s="660"/>
      <c r="AH24" s="668"/>
      <c r="AI24" s="669"/>
      <c r="AJ24" s="660"/>
      <c r="AK24" s="660"/>
      <c r="AL24" s="600"/>
      <c r="AM24" s="597"/>
      <c r="AN24" s="595"/>
      <c r="AO24" s="595"/>
      <c r="AP24" s="600"/>
      <c r="AQ24" s="597"/>
      <c r="AR24" s="595"/>
      <c r="AS24" s="601"/>
      <c r="AT24" s="600"/>
      <c r="AU24" s="670"/>
      <c r="AV24" s="671"/>
      <c r="AW24" s="671"/>
      <c r="AX24" s="672"/>
      <c r="AY24" s="670"/>
      <c r="AZ24" s="671"/>
      <c r="BA24" s="671"/>
      <c r="BB24" s="661"/>
      <c r="BC24" s="764"/>
    </row>
    <row r="25" spans="1:58" s="602" customFormat="1" ht="24" customHeight="1" thickBot="1" x14ac:dyDescent="0.3">
      <c r="B25" s="603" t="s">
        <v>381</v>
      </c>
      <c r="C25" s="694" t="s">
        <v>294</v>
      </c>
      <c r="D25" s="673"/>
      <c r="E25" s="674">
        <v>2</v>
      </c>
      <c r="F25" s="675"/>
      <c r="G25" s="662">
        <f>J25+I25</f>
        <v>32</v>
      </c>
      <c r="H25" s="607">
        <v>0</v>
      </c>
      <c r="I25" s="604">
        <v>2</v>
      </c>
      <c r="J25" s="604">
        <f t="shared" si="7"/>
        <v>30</v>
      </c>
      <c r="K25" s="673"/>
      <c r="L25" s="603">
        <v>16</v>
      </c>
      <c r="M25" s="673">
        <v>14</v>
      </c>
      <c r="N25" s="604"/>
      <c r="O25" s="604"/>
      <c r="P25" s="676"/>
      <c r="Q25" s="609">
        <f t="shared" si="8"/>
        <v>0</v>
      </c>
      <c r="R25" s="673"/>
      <c r="S25" s="673"/>
      <c r="T25" s="673"/>
      <c r="U25" s="610"/>
      <c r="V25" s="673"/>
      <c r="W25" s="677"/>
      <c r="X25" s="612">
        <f>SUM(Y25:AD25)</f>
        <v>32</v>
      </c>
      <c r="Y25" s="604"/>
      <c r="Z25" s="604">
        <v>30</v>
      </c>
      <c r="AA25" s="610"/>
      <c r="AB25" s="610"/>
      <c r="AC25" s="604">
        <v>2</v>
      </c>
      <c r="AD25" s="605"/>
      <c r="AE25" s="678"/>
      <c r="AF25" s="673"/>
      <c r="AG25" s="673"/>
      <c r="AH25" s="677"/>
      <c r="AI25" s="679"/>
      <c r="AJ25" s="604"/>
      <c r="AK25" s="604"/>
      <c r="AL25" s="614"/>
      <c r="AM25" s="615"/>
      <c r="AN25" s="616"/>
      <c r="AO25" s="616"/>
      <c r="AP25" s="614"/>
      <c r="AQ25" s="615"/>
      <c r="AR25" s="616"/>
      <c r="AS25" s="616"/>
      <c r="AT25" s="617"/>
      <c r="AU25" s="609"/>
      <c r="AV25" s="616"/>
      <c r="AW25" s="616"/>
      <c r="AX25" s="617"/>
      <c r="AY25" s="609"/>
      <c r="AZ25" s="616"/>
      <c r="BA25" s="616"/>
      <c r="BB25" s="618"/>
      <c r="BC25" s="764"/>
    </row>
    <row r="26" spans="1:58" ht="30" thickBot="1" x14ac:dyDescent="0.3">
      <c r="A26" s="602"/>
      <c r="B26" s="638" t="s">
        <v>80</v>
      </c>
      <c r="C26" s="755" t="s">
        <v>391</v>
      </c>
      <c r="D26" s="633">
        <v>0</v>
      </c>
      <c r="E26" s="633">
        <v>8</v>
      </c>
      <c r="F26" s="624"/>
      <c r="G26" s="622">
        <f>SUM(G27:G31)</f>
        <v>582</v>
      </c>
      <c r="H26" s="632">
        <f t="shared" ref="H26:M26" si="13">SUM(H27:H31)</f>
        <v>70</v>
      </c>
      <c r="I26" s="633">
        <f t="shared" si="13"/>
        <v>12</v>
      </c>
      <c r="J26" s="633">
        <f t="shared" si="13"/>
        <v>500</v>
      </c>
      <c r="K26" s="633">
        <f t="shared" si="13"/>
        <v>72</v>
      </c>
      <c r="L26" s="633">
        <f t="shared" si="13"/>
        <v>428</v>
      </c>
      <c r="M26" s="633">
        <f t="shared" si="13"/>
        <v>0</v>
      </c>
      <c r="N26" s="633">
        <f>SUM(K27:K31)</f>
        <v>72</v>
      </c>
      <c r="O26" s="633">
        <f>SUM(L27:L31)</f>
        <v>428</v>
      </c>
      <c r="P26" s="634">
        <f>SUM(P27:P31)</f>
        <v>0</v>
      </c>
      <c r="Q26" s="625"/>
      <c r="R26" s="633"/>
      <c r="S26" s="633"/>
      <c r="T26" s="633"/>
      <c r="U26" s="633"/>
      <c r="V26" s="633"/>
      <c r="W26" s="631"/>
      <c r="X26" s="632"/>
      <c r="Y26" s="633"/>
      <c r="Z26" s="633"/>
      <c r="AA26" s="633"/>
      <c r="AB26" s="633"/>
      <c r="AC26" s="633"/>
      <c r="AD26" s="634"/>
      <c r="AE26" s="625">
        <f>SUM(AE27:AE31)</f>
        <v>84</v>
      </c>
      <c r="AF26" s="633">
        <f t="shared" ref="AF26:AH26" si="14">SUM(AF27:AF31)</f>
        <v>12</v>
      </c>
      <c r="AG26" s="633">
        <f t="shared" si="14"/>
        <v>0</v>
      </c>
      <c r="AH26" s="631">
        <f t="shared" si="14"/>
        <v>0</v>
      </c>
      <c r="AI26" s="632">
        <f>SUM(AI27:AI31)</f>
        <v>170</v>
      </c>
      <c r="AJ26" s="633">
        <f t="shared" ref="AJ26:AL26" si="15">SUM(AJ27:AJ31)</f>
        <v>14</v>
      </c>
      <c r="AK26" s="633">
        <f t="shared" si="15"/>
        <v>0</v>
      </c>
      <c r="AL26" s="631">
        <f t="shared" si="15"/>
        <v>0</v>
      </c>
      <c r="AM26" s="632">
        <f>SUM(AM27:AM31)</f>
        <v>88</v>
      </c>
      <c r="AN26" s="633">
        <f t="shared" ref="AN26:AP26" si="16">SUM(AN27:AN31)</f>
        <v>20</v>
      </c>
      <c r="AO26" s="633">
        <f t="shared" si="16"/>
        <v>0</v>
      </c>
      <c r="AP26" s="631">
        <f t="shared" si="16"/>
        <v>0</v>
      </c>
      <c r="AQ26" s="632">
        <f>SUM(AQ27:AQ31)</f>
        <v>110</v>
      </c>
      <c r="AR26" s="633">
        <f t="shared" ref="AR26:AT26" si="17">SUM(AR27:AR31)</f>
        <v>24</v>
      </c>
      <c r="AS26" s="633">
        <f t="shared" si="17"/>
        <v>6</v>
      </c>
      <c r="AT26" s="634">
        <f t="shared" si="17"/>
        <v>6</v>
      </c>
      <c r="AU26" s="625">
        <f>SUM(AU27:AU31)</f>
        <v>48</v>
      </c>
      <c r="AV26" s="633">
        <f t="shared" ref="AV26:AX26" si="18">SUM(AV27:AV31)</f>
        <v>0</v>
      </c>
      <c r="AW26" s="633">
        <f t="shared" si="18"/>
        <v>0</v>
      </c>
      <c r="AX26" s="634">
        <f t="shared" si="18"/>
        <v>0</v>
      </c>
      <c r="AY26" s="625">
        <f>SUM(AY27:AY31)</f>
        <v>0</v>
      </c>
      <c r="AZ26" s="633">
        <f t="shared" ref="AZ26:BB26" si="19">SUM(AZ27:AZ31)</f>
        <v>0</v>
      </c>
      <c r="BA26" s="633">
        <f t="shared" si="19"/>
        <v>0</v>
      </c>
      <c r="BB26" s="634">
        <f t="shared" si="19"/>
        <v>0</v>
      </c>
      <c r="BC26" s="764"/>
    </row>
    <row r="27" spans="1:58" ht="25.9" customHeight="1" thickBot="1" x14ac:dyDescent="0.3">
      <c r="B27" s="619" t="s">
        <v>83</v>
      </c>
      <c r="C27" s="699" t="s">
        <v>84</v>
      </c>
      <c r="D27" s="619"/>
      <c r="E27" s="619">
        <v>4</v>
      </c>
      <c r="F27" s="680"/>
      <c r="G27" s="622">
        <f>H27+I27+J27</f>
        <v>48</v>
      </c>
      <c r="H27" s="681">
        <v>0</v>
      </c>
      <c r="I27" s="619"/>
      <c r="J27" s="619">
        <f>SUM(K27:L27)</f>
        <v>48</v>
      </c>
      <c r="K27" s="619">
        <v>30</v>
      </c>
      <c r="L27" s="619">
        <v>18</v>
      </c>
      <c r="M27" s="626"/>
      <c r="N27" s="626"/>
      <c r="O27" s="626"/>
      <c r="P27" s="635"/>
      <c r="Q27" s="682"/>
      <c r="R27" s="619"/>
      <c r="S27" s="619"/>
      <c r="T27" s="619"/>
      <c r="U27" s="619"/>
      <c r="V27" s="619"/>
      <c r="W27" s="683"/>
      <c r="X27" s="681"/>
      <c r="Y27" s="619"/>
      <c r="Z27" s="619"/>
      <c r="AA27" s="619"/>
      <c r="AB27" s="619"/>
      <c r="AC27" s="619"/>
      <c r="AD27" s="635"/>
      <c r="AE27" s="682"/>
      <c r="AF27" s="619"/>
      <c r="AG27" s="619"/>
      <c r="AH27" s="683"/>
      <c r="AI27" s="681">
        <v>48</v>
      </c>
      <c r="AJ27" s="619"/>
      <c r="AK27" s="619"/>
      <c r="AL27" s="683"/>
      <c r="AM27" s="681"/>
      <c r="AN27" s="619"/>
      <c r="AO27" s="619"/>
      <c r="AP27" s="683"/>
      <c r="AQ27" s="681"/>
      <c r="AR27" s="619"/>
      <c r="AS27" s="619"/>
      <c r="AT27" s="635"/>
      <c r="AU27" s="682"/>
      <c r="AV27" s="619"/>
      <c r="AW27" s="619"/>
      <c r="AX27" s="635"/>
      <c r="AY27" s="682"/>
      <c r="AZ27" s="619"/>
      <c r="BA27" s="619"/>
      <c r="BB27" s="635"/>
      <c r="BC27" s="767" t="s">
        <v>418</v>
      </c>
    </row>
    <row r="28" spans="1:58" ht="31.9" customHeight="1" thickBot="1" x14ac:dyDescent="0.3">
      <c r="B28" s="619" t="s">
        <v>174</v>
      </c>
      <c r="C28" s="699" t="s">
        <v>53</v>
      </c>
      <c r="D28" s="619"/>
      <c r="E28" s="619">
        <v>4</v>
      </c>
      <c r="F28" s="635"/>
      <c r="G28" s="622">
        <f t="shared" ref="G28:G31" si="20">H28+I28+J28</f>
        <v>36</v>
      </c>
      <c r="H28" s="681">
        <v>0</v>
      </c>
      <c r="I28" s="619"/>
      <c r="J28" s="619">
        <f>SUM(K28:L28)</f>
        <v>36</v>
      </c>
      <c r="K28" s="619">
        <v>18</v>
      </c>
      <c r="L28" s="619">
        <v>18</v>
      </c>
      <c r="M28" s="626"/>
      <c r="N28" s="626"/>
      <c r="O28" s="626"/>
      <c r="P28" s="635"/>
      <c r="Q28" s="682"/>
      <c r="R28" s="619"/>
      <c r="S28" s="619"/>
      <c r="T28" s="619"/>
      <c r="U28" s="619"/>
      <c r="V28" s="619"/>
      <c r="W28" s="683"/>
      <c r="X28" s="681"/>
      <c r="Y28" s="619"/>
      <c r="Z28" s="619"/>
      <c r="AA28" s="619"/>
      <c r="AB28" s="619"/>
      <c r="AC28" s="619"/>
      <c r="AD28" s="635"/>
      <c r="AE28" s="682"/>
      <c r="AF28" s="619"/>
      <c r="AG28" s="619"/>
      <c r="AH28" s="683"/>
      <c r="AI28" s="681">
        <v>36</v>
      </c>
      <c r="AJ28" s="619"/>
      <c r="AK28" s="619"/>
      <c r="AL28" s="683"/>
      <c r="AM28" s="681"/>
      <c r="AN28" s="619"/>
      <c r="AO28" s="619"/>
      <c r="AP28" s="683"/>
      <c r="AQ28" s="681"/>
      <c r="AR28" s="619"/>
      <c r="AS28" s="619"/>
      <c r="AT28" s="635"/>
      <c r="AU28" s="682"/>
      <c r="AV28" s="619"/>
      <c r="AW28" s="619"/>
      <c r="AX28" s="635"/>
      <c r="AY28" s="682"/>
      <c r="AZ28" s="619"/>
      <c r="BA28" s="619"/>
      <c r="BB28" s="635"/>
      <c r="BC28" s="767" t="s">
        <v>419</v>
      </c>
    </row>
    <row r="29" spans="1:58" ht="22.5" customHeight="1" thickBot="1" x14ac:dyDescent="0.3">
      <c r="B29" s="619" t="s">
        <v>175</v>
      </c>
      <c r="C29" s="699" t="s">
        <v>297</v>
      </c>
      <c r="D29" s="619"/>
      <c r="E29" s="684">
        <v>7</v>
      </c>
      <c r="F29" s="635"/>
      <c r="G29" s="622">
        <f t="shared" si="20"/>
        <v>48</v>
      </c>
      <c r="H29" s="681">
        <v>0</v>
      </c>
      <c r="I29" s="619"/>
      <c r="J29" s="619">
        <f>SUM(K29:L29)</f>
        <v>48</v>
      </c>
      <c r="K29" s="619">
        <v>24</v>
      </c>
      <c r="L29" s="619">
        <v>24</v>
      </c>
      <c r="M29" s="626"/>
      <c r="N29" s="626"/>
      <c r="O29" s="626"/>
      <c r="P29" s="635"/>
      <c r="Q29" s="682"/>
      <c r="R29" s="619"/>
      <c r="S29" s="619"/>
      <c r="T29" s="619"/>
      <c r="U29" s="619"/>
      <c r="V29" s="619"/>
      <c r="W29" s="683"/>
      <c r="X29" s="681"/>
      <c r="Y29" s="619"/>
      <c r="Z29" s="619"/>
      <c r="AA29" s="619"/>
      <c r="AB29" s="619"/>
      <c r="AC29" s="619"/>
      <c r="AD29" s="635"/>
      <c r="AE29" s="682"/>
      <c r="AF29" s="619"/>
      <c r="AG29" s="619"/>
      <c r="AH29" s="683"/>
      <c r="AI29" s="681"/>
      <c r="AJ29" s="619"/>
      <c r="AK29" s="619"/>
      <c r="AL29" s="683"/>
      <c r="AM29" s="681"/>
      <c r="AN29" s="619"/>
      <c r="AO29" s="619"/>
      <c r="AP29" s="683"/>
      <c r="AQ29" s="681"/>
      <c r="AR29" s="619"/>
      <c r="AS29" s="619"/>
      <c r="AT29" s="624"/>
      <c r="AU29" s="630">
        <v>48</v>
      </c>
      <c r="AV29" s="620"/>
      <c r="AW29" s="620"/>
      <c r="AX29" s="624"/>
      <c r="AY29" s="630"/>
      <c r="AZ29" s="620"/>
      <c r="BA29" s="620"/>
      <c r="BB29" s="635"/>
      <c r="BC29" s="767" t="s">
        <v>420</v>
      </c>
    </row>
    <row r="30" spans="1:58" ht="43.15" customHeight="1" x14ac:dyDescent="0.25">
      <c r="B30" s="619" t="s">
        <v>176</v>
      </c>
      <c r="C30" s="699" t="s">
        <v>316</v>
      </c>
      <c r="D30" s="619">
        <v>6</v>
      </c>
      <c r="E30" s="684"/>
      <c r="F30" s="685"/>
      <c r="G30" s="622">
        <f t="shared" si="20"/>
        <v>234</v>
      </c>
      <c r="H30" s="681">
        <v>22</v>
      </c>
      <c r="I30" s="619">
        <v>12</v>
      </c>
      <c r="J30" s="619">
        <f>SUM(K30:L30)</f>
        <v>200</v>
      </c>
      <c r="K30" s="619"/>
      <c r="L30" s="619">
        <v>200</v>
      </c>
      <c r="M30" s="626"/>
      <c r="N30" s="626"/>
      <c r="O30" s="626"/>
      <c r="P30" s="635"/>
      <c r="Q30" s="682"/>
      <c r="R30" s="619"/>
      <c r="S30" s="619"/>
      <c r="T30" s="619"/>
      <c r="U30" s="619"/>
      <c r="V30" s="619"/>
      <c r="W30" s="683"/>
      <c r="X30" s="681"/>
      <c r="Y30" s="619"/>
      <c r="Z30" s="619"/>
      <c r="AA30" s="619"/>
      <c r="AB30" s="619"/>
      <c r="AC30" s="619"/>
      <c r="AD30" s="635"/>
      <c r="AE30" s="682">
        <v>48</v>
      </c>
      <c r="AF30" s="619">
        <v>4</v>
      </c>
      <c r="AG30" s="619"/>
      <c r="AH30" s="683"/>
      <c r="AI30" s="681">
        <v>50</v>
      </c>
      <c r="AJ30" s="619">
        <v>6</v>
      </c>
      <c r="AK30" s="619"/>
      <c r="AL30" s="683"/>
      <c r="AM30" s="681">
        <v>46</v>
      </c>
      <c r="AN30" s="619">
        <v>4</v>
      </c>
      <c r="AO30" s="619"/>
      <c r="AP30" s="683"/>
      <c r="AQ30" s="681">
        <v>56</v>
      </c>
      <c r="AR30" s="619">
        <v>8</v>
      </c>
      <c r="AS30" s="619">
        <v>6</v>
      </c>
      <c r="AT30" s="624">
        <v>6</v>
      </c>
      <c r="AU30" s="630"/>
      <c r="AV30" s="620"/>
      <c r="AW30" s="620"/>
      <c r="AX30" s="624"/>
      <c r="AY30" s="630"/>
      <c r="AZ30" s="620"/>
      <c r="BA30" s="620"/>
      <c r="BB30" s="635"/>
      <c r="BC30" s="768" t="s">
        <v>422</v>
      </c>
    </row>
    <row r="31" spans="1:58" ht="36" customHeight="1" thickBot="1" x14ac:dyDescent="0.3">
      <c r="B31" s="641" t="s">
        <v>177</v>
      </c>
      <c r="C31" s="754" t="s">
        <v>60</v>
      </c>
      <c r="D31" s="641"/>
      <c r="E31" s="641">
        <v>4.5999999999999996</v>
      </c>
      <c r="F31" s="686"/>
      <c r="G31" s="644">
        <f t="shared" si="20"/>
        <v>216</v>
      </c>
      <c r="H31" s="687">
        <v>48</v>
      </c>
      <c r="I31" s="641"/>
      <c r="J31" s="641">
        <f>SUM(K31:L31)</f>
        <v>168</v>
      </c>
      <c r="K31" s="641"/>
      <c r="L31" s="641">
        <v>168</v>
      </c>
      <c r="M31" s="651"/>
      <c r="N31" s="651"/>
      <c r="O31" s="651"/>
      <c r="P31" s="653"/>
      <c r="Q31" s="688"/>
      <c r="R31" s="641"/>
      <c r="S31" s="641"/>
      <c r="T31" s="641"/>
      <c r="U31" s="641"/>
      <c r="V31" s="641"/>
      <c r="W31" s="689"/>
      <c r="X31" s="687"/>
      <c r="Y31" s="641"/>
      <c r="Z31" s="641"/>
      <c r="AA31" s="641"/>
      <c r="AB31" s="641"/>
      <c r="AC31" s="641"/>
      <c r="AD31" s="653"/>
      <c r="AE31" s="688">
        <v>36</v>
      </c>
      <c r="AF31" s="641">
        <v>8</v>
      </c>
      <c r="AG31" s="641"/>
      <c r="AH31" s="689"/>
      <c r="AI31" s="687">
        <v>36</v>
      </c>
      <c r="AJ31" s="641">
        <v>8</v>
      </c>
      <c r="AK31" s="641"/>
      <c r="AL31" s="689"/>
      <c r="AM31" s="687">
        <v>42</v>
      </c>
      <c r="AN31" s="641">
        <v>16</v>
      </c>
      <c r="AO31" s="641"/>
      <c r="AP31" s="689"/>
      <c r="AQ31" s="687">
        <v>54</v>
      </c>
      <c r="AR31" s="641">
        <v>16</v>
      </c>
      <c r="AS31" s="641"/>
      <c r="AT31" s="646"/>
      <c r="AU31" s="652"/>
      <c r="AV31" s="642"/>
      <c r="AW31" s="642"/>
      <c r="AX31" s="646"/>
      <c r="AY31" s="652"/>
      <c r="AZ31" s="642"/>
      <c r="BA31" s="642"/>
      <c r="BB31" s="653"/>
      <c r="BC31" s="767" t="s">
        <v>421</v>
      </c>
    </row>
    <row r="32" spans="1:58" ht="48" customHeight="1" thickBot="1" x14ac:dyDescent="0.3">
      <c r="B32" s="594" t="s">
        <v>24</v>
      </c>
      <c r="C32" s="701" t="s">
        <v>392</v>
      </c>
      <c r="D32" s="595">
        <v>2</v>
      </c>
      <c r="E32" s="595">
        <v>1</v>
      </c>
      <c r="F32" s="601"/>
      <c r="G32" s="585">
        <f>SUM(G33:G35)</f>
        <v>180</v>
      </c>
      <c r="H32" s="597">
        <f t="shared" ref="H32:M32" si="21">SUM(H33:H35)</f>
        <v>24</v>
      </c>
      <c r="I32" s="595">
        <f t="shared" si="21"/>
        <v>12</v>
      </c>
      <c r="J32" s="595">
        <f t="shared" si="21"/>
        <v>144</v>
      </c>
      <c r="K32" s="595">
        <f t="shared" si="21"/>
        <v>88</v>
      </c>
      <c r="L32" s="595">
        <f t="shared" si="21"/>
        <v>56</v>
      </c>
      <c r="M32" s="595">
        <f t="shared" si="21"/>
        <v>0</v>
      </c>
      <c r="N32" s="595">
        <f>SUM(N33:N35)</f>
        <v>0</v>
      </c>
      <c r="O32" s="595">
        <f t="shared" ref="O32" si="22">SUM(O33:O35)</f>
        <v>0</v>
      </c>
      <c r="P32" s="601"/>
      <c r="Q32" s="599"/>
      <c r="R32" s="595"/>
      <c r="S32" s="595"/>
      <c r="T32" s="595"/>
      <c r="U32" s="595"/>
      <c r="V32" s="595"/>
      <c r="W32" s="600"/>
      <c r="X32" s="597"/>
      <c r="Y32" s="595"/>
      <c r="Z32" s="595"/>
      <c r="AA32" s="595"/>
      <c r="AB32" s="595"/>
      <c r="AC32" s="595"/>
      <c r="AD32" s="601"/>
      <c r="AE32" s="599">
        <f>SUM(AE33:AE35)</f>
        <v>62</v>
      </c>
      <c r="AF32" s="595">
        <f t="shared" ref="AF32:AH32" si="23">SUM(AF33:AF35)</f>
        <v>10</v>
      </c>
      <c r="AG32" s="595">
        <f t="shared" si="23"/>
        <v>0</v>
      </c>
      <c r="AH32" s="600">
        <f t="shared" si="23"/>
        <v>0</v>
      </c>
      <c r="AI32" s="597">
        <f>SUM(AI33:AI35)</f>
        <v>82</v>
      </c>
      <c r="AJ32" s="595">
        <f t="shared" ref="AJ32:AL32" si="24">SUM(AJ33:AJ35)</f>
        <v>14</v>
      </c>
      <c r="AK32" s="595">
        <f t="shared" si="24"/>
        <v>6</v>
      </c>
      <c r="AL32" s="600">
        <f t="shared" si="24"/>
        <v>6</v>
      </c>
      <c r="AM32" s="597"/>
      <c r="AN32" s="595"/>
      <c r="AO32" s="595"/>
      <c r="AP32" s="600"/>
      <c r="AQ32" s="597"/>
      <c r="AR32" s="595"/>
      <c r="AS32" s="595"/>
      <c r="AT32" s="601"/>
      <c r="AU32" s="599"/>
      <c r="AV32" s="595"/>
      <c r="AW32" s="595"/>
      <c r="AX32" s="601"/>
      <c r="AY32" s="599"/>
      <c r="AZ32" s="595"/>
      <c r="BA32" s="595"/>
      <c r="BB32" s="601"/>
      <c r="BC32" s="764"/>
    </row>
    <row r="33" spans="2:55" ht="41.45" customHeight="1" x14ac:dyDescent="0.25">
      <c r="B33" s="603" t="s">
        <v>94</v>
      </c>
      <c r="C33" s="694" t="s">
        <v>317</v>
      </c>
      <c r="D33" s="603">
        <v>4</v>
      </c>
      <c r="E33" s="690"/>
      <c r="F33" s="618"/>
      <c r="G33" s="606">
        <f>H33+I33+J33</f>
        <v>108</v>
      </c>
      <c r="H33" s="691">
        <v>24</v>
      </c>
      <c r="I33" s="603">
        <v>12</v>
      </c>
      <c r="J33" s="603">
        <f>SUM(K33:L33)</f>
        <v>72</v>
      </c>
      <c r="K33" s="603">
        <v>44</v>
      </c>
      <c r="L33" s="603">
        <v>28</v>
      </c>
      <c r="M33" s="610"/>
      <c r="N33" s="610"/>
      <c r="O33" s="610"/>
      <c r="P33" s="618"/>
      <c r="Q33" s="692"/>
      <c r="R33" s="603"/>
      <c r="S33" s="603"/>
      <c r="T33" s="603"/>
      <c r="U33" s="603"/>
      <c r="V33" s="603"/>
      <c r="W33" s="693"/>
      <c r="X33" s="691"/>
      <c r="Y33" s="603"/>
      <c r="Z33" s="603"/>
      <c r="AA33" s="603"/>
      <c r="AB33" s="603"/>
      <c r="AC33" s="603"/>
      <c r="AD33" s="618"/>
      <c r="AE33" s="692">
        <v>26</v>
      </c>
      <c r="AF33" s="603">
        <v>10</v>
      </c>
      <c r="AG33" s="603"/>
      <c r="AH33" s="693"/>
      <c r="AI33" s="691">
        <v>46</v>
      </c>
      <c r="AJ33" s="603">
        <v>14</v>
      </c>
      <c r="AK33" s="603">
        <v>6</v>
      </c>
      <c r="AL33" s="693">
        <v>6</v>
      </c>
      <c r="AM33" s="691"/>
      <c r="AN33" s="603"/>
      <c r="AO33" s="603"/>
      <c r="AP33" s="693"/>
      <c r="AQ33" s="691"/>
      <c r="AR33" s="603"/>
      <c r="AS33" s="603"/>
      <c r="AT33" s="618"/>
      <c r="AU33" s="692"/>
      <c r="AV33" s="603"/>
      <c r="AW33" s="603"/>
      <c r="AX33" s="618"/>
      <c r="AY33" s="692"/>
      <c r="AZ33" s="603"/>
      <c r="BA33" s="603"/>
      <c r="BB33" s="618"/>
      <c r="BC33" s="769" t="s">
        <v>423</v>
      </c>
    </row>
    <row r="34" spans="2:55" ht="43.15" customHeight="1" thickBot="1" x14ac:dyDescent="0.3">
      <c r="B34" s="619" t="s">
        <v>120</v>
      </c>
      <c r="C34" s="699" t="s">
        <v>318</v>
      </c>
      <c r="D34" s="619"/>
      <c r="E34" s="619">
        <v>4</v>
      </c>
      <c r="F34" s="635"/>
      <c r="G34" s="622">
        <f t="shared" ref="G34:G35" si="25">H34+I34+J34</f>
        <v>36</v>
      </c>
      <c r="H34" s="681">
        <v>0</v>
      </c>
      <c r="I34" s="619"/>
      <c r="J34" s="619">
        <f>SUM(K34:L34)</f>
        <v>36</v>
      </c>
      <c r="K34" s="619">
        <v>22</v>
      </c>
      <c r="L34" s="619">
        <v>14</v>
      </c>
      <c r="M34" s="626"/>
      <c r="N34" s="626"/>
      <c r="O34" s="626"/>
      <c r="P34" s="635"/>
      <c r="Q34" s="682"/>
      <c r="R34" s="619"/>
      <c r="S34" s="619"/>
      <c r="T34" s="619"/>
      <c r="U34" s="619"/>
      <c r="V34" s="619"/>
      <c r="W34" s="683"/>
      <c r="X34" s="681"/>
      <c r="Y34" s="619"/>
      <c r="Z34" s="619"/>
      <c r="AA34" s="619"/>
      <c r="AB34" s="619"/>
      <c r="AC34" s="619"/>
      <c r="AD34" s="635"/>
      <c r="AE34" s="682"/>
      <c r="AF34" s="619"/>
      <c r="AG34" s="619"/>
      <c r="AH34" s="683"/>
      <c r="AI34" s="681">
        <v>36</v>
      </c>
      <c r="AJ34" s="619"/>
      <c r="AK34" s="619"/>
      <c r="AL34" s="683"/>
      <c r="AM34" s="681"/>
      <c r="AN34" s="619"/>
      <c r="AO34" s="619"/>
      <c r="AP34" s="683"/>
      <c r="AQ34" s="681"/>
      <c r="AR34" s="619"/>
      <c r="AS34" s="619"/>
      <c r="AT34" s="635"/>
      <c r="AU34" s="682"/>
      <c r="AV34" s="619"/>
      <c r="AW34" s="619"/>
      <c r="AX34" s="635"/>
      <c r="AY34" s="682"/>
      <c r="AZ34" s="619"/>
      <c r="BA34" s="619"/>
      <c r="BB34" s="635"/>
      <c r="BC34" s="767" t="s">
        <v>424</v>
      </c>
    </row>
    <row r="35" spans="2:55" ht="43.5" customHeight="1" thickBot="1" x14ac:dyDescent="0.3">
      <c r="B35" s="641" t="s">
        <v>160</v>
      </c>
      <c r="C35" s="754" t="s">
        <v>319</v>
      </c>
      <c r="D35" s="641"/>
      <c r="E35" s="641">
        <v>3</v>
      </c>
      <c r="F35" s="653"/>
      <c r="G35" s="644">
        <f t="shared" si="25"/>
        <v>36</v>
      </c>
      <c r="H35" s="687">
        <v>0</v>
      </c>
      <c r="I35" s="641"/>
      <c r="J35" s="641">
        <f>SUM(K35:L35)</f>
        <v>36</v>
      </c>
      <c r="K35" s="641">
        <v>22</v>
      </c>
      <c r="L35" s="641">
        <v>14</v>
      </c>
      <c r="M35" s="651"/>
      <c r="N35" s="651"/>
      <c r="O35" s="651"/>
      <c r="P35" s="653"/>
      <c r="Q35" s="688"/>
      <c r="R35" s="641"/>
      <c r="S35" s="641"/>
      <c r="T35" s="641"/>
      <c r="U35" s="641"/>
      <c r="V35" s="641"/>
      <c r="W35" s="689"/>
      <c r="X35" s="687"/>
      <c r="Y35" s="641"/>
      <c r="Z35" s="641"/>
      <c r="AA35" s="641"/>
      <c r="AB35" s="641"/>
      <c r="AC35" s="641"/>
      <c r="AD35" s="653"/>
      <c r="AE35" s="688">
        <v>36</v>
      </c>
      <c r="AF35" s="641"/>
      <c r="AG35" s="641"/>
      <c r="AH35" s="689"/>
      <c r="AI35" s="687"/>
      <c r="AJ35" s="641"/>
      <c r="AK35" s="641"/>
      <c r="AL35" s="689"/>
      <c r="AM35" s="687"/>
      <c r="AN35" s="641"/>
      <c r="AO35" s="641"/>
      <c r="AP35" s="689"/>
      <c r="AQ35" s="687"/>
      <c r="AR35" s="641"/>
      <c r="AS35" s="641"/>
      <c r="AT35" s="653"/>
      <c r="AU35" s="688"/>
      <c r="AV35" s="641"/>
      <c r="AW35" s="641"/>
      <c r="AX35" s="653"/>
      <c r="AY35" s="688"/>
      <c r="AZ35" s="641"/>
      <c r="BA35" s="641"/>
      <c r="BB35" s="653"/>
      <c r="BC35" s="765" t="s">
        <v>425</v>
      </c>
    </row>
    <row r="36" spans="2:55" ht="24" customHeight="1" thickBot="1" x14ac:dyDescent="0.3">
      <c r="B36" s="594" t="s">
        <v>276</v>
      </c>
      <c r="C36" s="701" t="s">
        <v>356</v>
      </c>
      <c r="D36" s="657">
        <v>3</v>
      </c>
      <c r="E36" s="657">
        <v>7</v>
      </c>
      <c r="F36" s="658">
        <v>1</v>
      </c>
      <c r="G36" s="585">
        <f>SUM(G37:G49)</f>
        <v>900</v>
      </c>
      <c r="H36" s="597">
        <f t="shared" ref="H36:P36" si="26">SUM(H37:H49)</f>
        <v>90</v>
      </c>
      <c r="I36" s="595">
        <f t="shared" si="26"/>
        <v>36</v>
      </c>
      <c r="J36" s="595">
        <f t="shared" si="26"/>
        <v>774</v>
      </c>
      <c r="K36" s="595">
        <f t="shared" si="26"/>
        <v>446</v>
      </c>
      <c r="L36" s="595">
        <f t="shared" si="26"/>
        <v>304</v>
      </c>
      <c r="M36" s="595">
        <f t="shared" si="26"/>
        <v>0</v>
      </c>
      <c r="N36" s="595">
        <f t="shared" si="26"/>
        <v>24</v>
      </c>
      <c r="O36" s="595">
        <f t="shared" si="26"/>
        <v>0</v>
      </c>
      <c r="P36" s="601">
        <f t="shared" si="26"/>
        <v>0</v>
      </c>
      <c r="Q36" s="594"/>
      <c r="R36" s="657"/>
      <c r="S36" s="657"/>
      <c r="T36" s="657"/>
      <c r="U36" s="657"/>
      <c r="V36" s="657"/>
      <c r="W36" s="659"/>
      <c r="X36" s="656"/>
      <c r="Y36" s="657"/>
      <c r="Z36" s="657"/>
      <c r="AA36" s="657"/>
      <c r="AB36" s="657"/>
      <c r="AC36" s="657"/>
      <c r="AD36" s="658"/>
      <c r="AE36" s="594">
        <f>SUM(AE37:AE49)</f>
        <v>176</v>
      </c>
      <c r="AF36" s="657">
        <f t="shared" ref="AF36:AH36" si="27">SUM(AF37:AF49)</f>
        <v>22</v>
      </c>
      <c r="AG36" s="657">
        <f t="shared" si="27"/>
        <v>6</v>
      </c>
      <c r="AH36" s="659">
        <f t="shared" si="27"/>
        <v>6</v>
      </c>
      <c r="AI36" s="656">
        <f>SUM(AI37:AI49)</f>
        <v>290</v>
      </c>
      <c r="AJ36" s="657">
        <f t="shared" ref="AJ36:AL36" si="28">SUM(AJ37:AJ49)</f>
        <v>68</v>
      </c>
      <c r="AK36" s="657">
        <f t="shared" si="28"/>
        <v>12</v>
      </c>
      <c r="AL36" s="659">
        <f t="shared" si="28"/>
        <v>12</v>
      </c>
      <c r="AM36" s="656">
        <f>SUM(AM37:AM49)</f>
        <v>36</v>
      </c>
      <c r="AN36" s="657">
        <f t="shared" ref="AN36:AP36" si="29">SUM(AN37:AN49)</f>
        <v>0</v>
      </c>
      <c r="AO36" s="657">
        <f t="shared" si="29"/>
        <v>0</v>
      </c>
      <c r="AP36" s="659">
        <f t="shared" si="29"/>
        <v>0</v>
      </c>
      <c r="AQ36" s="656">
        <f>SUM(AQ37:AQ49)</f>
        <v>200</v>
      </c>
      <c r="AR36" s="657">
        <f t="shared" ref="AR36:AT36" si="30">SUM(AR37:AR49)</f>
        <v>0</v>
      </c>
      <c r="AS36" s="657">
        <f t="shared" si="30"/>
        <v>0</v>
      </c>
      <c r="AT36" s="658">
        <f t="shared" si="30"/>
        <v>0</v>
      </c>
      <c r="AU36" s="594">
        <f>SUM(AU37:AU49)</f>
        <v>72</v>
      </c>
      <c r="AV36" s="657">
        <f t="shared" ref="AV36:AX36" si="31">SUM(AV37:AV49)</f>
        <v>0</v>
      </c>
      <c r="AW36" s="657">
        <f t="shared" si="31"/>
        <v>0</v>
      </c>
      <c r="AX36" s="658">
        <f t="shared" si="31"/>
        <v>0</v>
      </c>
      <c r="AY36" s="594">
        <f>SUM(AY37:AY49)</f>
        <v>0</v>
      </c>
      <c r="AZ36" s="657">
        <f t="shared" ref="AZ36:BB36" si="32">SUM(AZ37:AZ49)</f>
        <v>0</v>
      </c>
      <c r="BA36" s="657">
        <f t="shared" si="32"/>
        <v>0</v>
      </c>
      <c r="BB36" s="658">
        <f t="shared" si="32"/>
        <v>0</v>
      </c>
      <c r="BC36" s="764"/>
    </row>
    <row r="37" spans="2:55" ht="26.45" customHeight="1" x14ac:dyDescent="0.25">
      <c r="B37" s="603" t="s">
        <v>267</v>
      </c>
      <c r="C37" s="694" t="s">
        <v>320</v>
      </c>
      <c r="D37" s="603">
        <v>3</v>
      </c>
      <c r="E37" s="603"/>
      <c r="F37" s="695"/>
      <c r="G37" s="606">
        <f>H37+I37+J37</f>
        <v>102</v>
      </c>
      <c r="H37" s="691">
        <v>18</v>
      </c>
      <c r="I37" s="603">
        <v>12</v>
      </c>
      <c r="J37" s="603">
        <f>SUM(K37:L37)</f>
        <v>72</v>
      </c>
      <c r="K37" s="603">
        <v>46</v>
      </c>
      <c r="L37" s="603">
        <v>26</v>
      </c>
      <c r="M37" s="610"/>
      <c r="N37" s="610"/>
      <c r="O37" s="610"/>
      <c r="P37" s="618"/>
      <c r="Q37" s="696"/>
      <c r="R37" s="690"/>
      <c r="S37" s="690"/>
      <c r="T37" s="690"/>
      <c r="U37" s="690"/>
      <c r="V37" s="690"/>
      <c r="W37" s="697"/>
      <c r="X37" s="698"/>
      <c r="Y37" s="690"/>
      <c r="Z37" s="690"/>
      <c r="AA37" s="690"/>
      <c r="AB37" s="690"/>
      <c r="AC37" s="690"/>
      <c r="AD37" s="695"/>
      <c r="AE37" s="692">
        <v>72</v>
      </c>
      <c r="AF37" s="603">
        <v>18</v>
      </c>
      <c r="AG37" s="603">
        <v>6</v>
      </c>
      <c r="AH37" s="693">
        <v>6</v>
      </c>
      <c r="AI37" s="691"/>
      <c r="AJ37" s="603"/>
      <c r="AK37" s="603"/>
      <c r="AL37" s="697"/>
      <c r="AM37" s="698"/>
      <c r="AN37" s="690"/>
      <c r="AO37" s="690"/>
      <c r="AP37" s="697"/>
      <c r="AQ37" s="698"/>
      <c r="AR37" s="690"/>
      <c r="AS37" s="690"/>
      <c r="AT37" s="695"/>
      <c r="AU37" s="696"/>
      <c r="AV37" s="690"/>
      <c r="AW37" s="690"/>
      <c r="AX37" s="695"/>
      <c r="AY37" s="696"/>
      <c r="AZ37" s="690"/>
      <c r="BA37" s="690"/>
      <c r="BB37" s="695"/>
      <c r="BC37" s="769" t="s">
        <v>426</v>
      </c>
    </row>
    <row r="38" spans="2:55" ht="25.9" customHeight="1" x14ac:dyDescent="0.25">
      <c r="B38" s="619" t="s">
        <v>268</v>
      </c>
      <c r="C38" s="699" t="s">
        <v>321</v>
      </c>
      <c r="D38" s="619"/>
      <c r="E38" s="619">
        <v>3</v>
      </c>
      <c r="F38" s="635"/>
      <c r="G38" s="622">
        <f t="shared" ref="G38:G49" si="33">H38+I38+J38</f>
        <v>36</v>
      </c>
      <c r="H38" s="681">
        <v>0</v>
      </c>
      <c r="I38" s="619"/>
      <c r="J38" s="619">
        <f>SUM(K38:L38)</f>
        <v>36</v>
      </c>
      <c r="K38" s="619">
        <v>22</v>
      </c>
      <c r="L38" s="619">
        <v>14</v>
      </c>
      <c r="M38" s="626"/>
      <c r="N38" s="626"/>
      <c r="O38" s="626"/>
      <c r="P38" s="635"/>
      <c r="Q38" s="682"/>
      <c r="R38" s="619"/>
      <c r="S38" s="619"/>
      <c r="T38" s="619"/>
      <c r="U38" s="619"/>
      <c r="V38" s="619"/>
      <c r="W38" s="683"/>
      <c r="X38" s="681"/>
      <c r="Y38" s="619"/>
      <c r="Z38" s="619"/>
      <c r="AA38" s="619"/>
      <c r="AB38" s="619"/>
      <c r="AC38" s="619"/>
      <c r="AD38" s="635"/>
      <c r="AE38" s="682">
        <v>36</v>
      </c>
      <c r="AF38" s="619"/>
      <c r="AG38" s="619"/>
      <c r="AH38" s="683"/>
      <c r="AI38" s="681"/>
      <c r="AJ38" s="619"/>
      <c r="AK38" s="619"/>
      <c r="AL38" s="683"/>
      <c r="AM38" s="681"/>
      <c r="AN38" s="619"/>
      <c r="AO38" s="619"/>
      <c r="AP38" s="683"/>
      <c r="AQ38" s="681"/>
      <c r="AR38" s="619"/>
      <c r="AS38" s="619"/>
      <c r="AT38" s="635"/>
      <c r="AU38" s="682"/>
      <c r="AV38" s="619"/>
      <c r="AW38" s="619"/>
      <c r="AX38" s="635"/>
      <c r="AY38" s="682"/>
      <c r="AZ38" s="619"/>
      <c r="BA38" s="619"/>
      <c r="BB38" s="635"/>
      <c r="BC38" s="766" t="s">
        <v>427</v>
      </c>
    </row>
    <row r="39" spans="2:55" ht="45" x14ac:dyDescent="0.25">
      <c r="B39" s="619" t="s">
        <v>269</v>
      </c>
      <c r="C39" s="699" t="s">
        <v>322</v>
      </c>
      <c r="D39" s="619">
        <v>4</v>
      </c>
      <c r="E39" s="619"/>
      <c r="F39" s="635"/>
      <c r="G39" s="622">
        <f t="shared" si="33"/>
        <v>102</v>
      </c>
      <c r="H39" s="681">
        <v>18</v>
      </c>
      <c r="I39" s="619">
        <v>12</v>
      </c>
      <c r="J39" s="619">
        <f>SUM(K39:L39)</f>
        <v>72</v>
      </c>
      <c r="K39" s="619">
        <v>46</v>
      </c>
      <c r="L39" s="619">
        <v>26</v>
      </c>
      <c r="M39" s="626"/>
      <c r="N39" s="626"/>
      <c r="O39" s="626"/>
      <c r="P39" s="635"/>
      <c r="Q39" s="682"/>
      <c r="R39" s="619"/>
      <c r="S39" s="619"/>
      <c r="T39" s="619"/>
      <c r="U39" s="619"/>
      <c r="V39" s="619"/>
      <c r="W39" s="683"/>
      <c r="X39" s="681"/>
      <c r="Y39" s="619"/>
      <c r="Z39" s="619"/>
      <c r="AA39" s="619"/>
      <c r="AB39" s="619"/>
      <c r="AC39" s="619"/>
      <c r="AD39" s="635"/>
      <c r="AE39" s="682"/>
      <c r="AF39" s="619"/>
      <c r="AG39" s="619"/>
      <c r="AH39" s="683"/>
      <c r="AI39" s="681">
        <v>72</v>
      </c>
      <c r="AJ39" s="619">
        <v>18</v>
      </c>
      <c r="AK39" s="619">
        <v>6</v>
      </c>
      <c r="AL39" s="683">
        <v>6</v>
      </c>
      <c r="AM39" s="681"/>
      <c r="AN39" s="619"/>
      <c r="AO39" s="619"/>
      <c r="AP39" s="683"/>
      <c r="AQ39" s="681"/>
      <c r="AR39" s="619"/>
      <c r="AS39" s="619"/>
      <c r="AT39" s="635"/>
      <c r="AU39" s="682"/>
      <c r="AV39" s="619"/>
      <c r="AW39" s="619"/>
      <c r="AX39" s="635"/>
      <c r="AY39" s="682"/>
      <c r="AZ39" s="619"/>
      <c r="BA39" s="619"/>
      <c r="BB39" s="635"/>
      <c r="BC39" s="766" t="s">
        <v>428</v>
      </c>
    </row>
    <row r="40" spans="2:55" ht="45" x14ac:dyDescent="0.25">
      <c r="B40" s="619" t="s">
        <v>270</v>
      </c>
      <c r="C40" s="699" t="s">
        <v>323</v>
      </c>
      <c r="D40" s="619">
        <v>4</v>
      </c>
      <c r="E40" s="619"/>
      <c r="F40" s="635">
        <v>4</v>
      </c>
      <c r="G40" s="622">
        <f t="shared" si="33"/>
        <v>236</v>
      </c>
      <c r="H40" s="681">
        <v>42</v>
      </c>
      <c r="I40" s="619">
        <v>12</v>
      </c>
      <c r="J40" s="619">
        <f>SUM(K40:L40)+N40</f>
        <v>182</v>
      </c>
      <c r="K40" s="619">
        <v>82</v>
      </c>
      <c r="L40" s="619">
        <v>76</v>
      </c>
      <c r="M40" s="626"/>
      <c r="N40" s="619">
        <v>24</v>
      </c>
      <c r="O40" s="626"/>
      <c r="P40" s="621"/>
      <c r="Q40" s="682"/>
      <c r="R40" s="619"/>
      <c r="S40" s="619"/>
      <c r="T40" s="619"/>
      <c r="U40" s="619"/>
      <c r="V40" s="619"/>
      <c r="W40" s="683"/>
      <c r="X40" s="681"/>
      <c r="Y40" s="619"/>
      <c r="Z40" s="619"/>
      <c r="AA40" s="619"/>
      <c r="AB40" s="619"/>
      <c r="AC40" s="619"/>
      <c r="AD40" s="635"/>
      <c r="AE40" s="682">
        <v>68</v>
      </c>
      <c r="AF40" s="619">
        <v>4</v>
      </c>
      <c r="AG40" s="619"/>
      <c r="AH40" s="683"/>
      <c r="AI40" s="681">
        <v>114</v>
      </c>
      <c r="AJ40" s="619">
        <v>38</v>
      </c>
      <c r="AK40" s="619">
        <v>6</v>
      </c>
      <c r="AL40" s="683">
        <v>6</v>
      </c>
      <c r="AM40" s="681"/>
      <c r="AN40" s="619"/>
      <c r="AO40" s="619"/>
      <c r="AP40" s="683"/>
      <c r="AQ40" s="681"/>
      <c r="AR40" s="619"/>
      <c r="AS40" s="619"/>
      <c r="AT40" s="635"/>
      <c r="AU40" s="682"/>
      <c r="AV40" s="619"/>
      <c r="AW40" s="619"/>
      <c r="AX40" s="635"/>
      <c r="AY40" s="682"/>
      <c r="AZ40" s="619"/>
      <c r="BA40" s="619"/>
      <c r="BB40" s="635"/>
      <c r="BC40" s="766" t="s">
        <v>429</v>
      </c>
    </row>
    <row r="41" spans="2:55" ht="49.9" customHeight="1" x14ac:dyDescent="0.25">
      <c r="B41" s="619" t="s">
        <v>271</v>
      </c>
      <c r="C41" s="699" t="s">
        <v>105</v>
      </c>
      <c r="D41" s="619"/>
      <c r="E41" s="619">
        <v>7</v>
      </c>
      <c r="F41" s="635"/>
      <c r="G41" s="622">
        <f t="shared" si="33"/>
        <v>36</v>
      </c>
      <c r="H41" s="681">
        <v>0</v>
      </c>
      <c r="I41" s="619"/>
      <c r="J41" s="619">
        <f t="shared" ref="J41:J49" si="34">SUM(K41:L41)</f>
        <v>36</v>
      </c>
      <c r="K41" s="619">
        <v>22</v>
      </c>
      <c r="L41" s="619">
        <v>14</v>
      </c>
      <c r="M41" s="626"/>
      <c r="N41" s="626"/>
      <c r="O41" s="626"/>
      <c r="P41" s="635"/>
      <c r="Q41" s="682"/>
      <c r="R41" s="619"/>
      <c r="S41" s="619"/>
      <c r="T41" s="619"/>
      <c r="U41" s="619"/>
      <c r="V41" s="619"/>
      <c r="W41" s="683"/>
      <c r="X41" s="681"/>
      <c r="Y41" s="619"/>
      <c r="Z41" s="619"/>
      <c r="AA41" s="619"/>
      <c r="AB41" s="619"/>
      <c r="AC41" s="619"/>
      <c r="AD41" s="635"/>
      <c r="AE41" s="682"/>
      <c r="AF41" s="619"/>
      <c r="AG41" s="619"/>
      <c r="AH41" s="683"/>
      <c r="AI41" s="681"/>
      <c r="AJ41" s="619"/>
      <c r="AK41" s="619"/>
      <c r="AL41" s="683"/>
      <c r="AM41" s="681"/>
      <c r="AN41" s="619"/>
      <c r="AO41" s="619"/>
      <c r="AP41" s="683"/>
      <c r="AQ41" s="681"/>
      <c r="AR41" s="619"/>
      <c r="AS41" s="619"/>
      <c r="AT41" s="635"/>
      <c r="AU41" s="682">
        <v>36</v>
      </c>
      <c r="AV41" s="619"/>
      <c r="AW41" s="619"/>
      <c r="AX41" s="635"/>
      <c r="AY41" s="682"/>
      <c r="AZ41" s="619"/>
      <c r="BA41" s="619"/>
      <c r="BB41" s="635"/>
      <c r="BC41" s="766" t="s">
        <v>430</v>
      </c>
    </row>
    <row r="42" spans="2:55" ht="42.6" customHeight="1" thickBot="1" x14ac:dyDescent="0.3">
      <c r="B42" s="619" t="s">
        <v>272</v>
      </c>
      <c r="C42" s="699" t="s">
        <v>110</v>
      </c>
      <c r="D42" s="626"/>
      <c r="E42" s="619">
        <v>6</v>
      </c>
      <c r="F42" s="635"/>
      <c r="G42" s="622">
        <f t="shared" si="33"/>
        <v>68</v>
      </c>
      <c r="H42" s="681">
        <v>0</v>
      </c>
      <c r="I42" s="619"/>
      <c r="J42" s="619">
        <f t="shared" si="34"/>
        <v>68</v>
      </c>
      <c r="K42" s="619">
        <v>42</v>
      </c>
      <c r="L42" s="619">
        <v>26</v>
      </c>
      <c r="M42" s="626"/>
      <c r="N42" s="626"/>
      <c r="O42" s="626"/>
      <c r="P42" s="635"/>
      <c r="Q42" s="682"/>
      <c r="R42" s="619"/>
      <c r="S42" s="619"/>
      <c r="T42" s="619"/>
      <c r="U42" s="619"/>
      <c r="V42" s="619"/>
      <c r="W42" s="683"/>
      <c r="X42" s="681"/>
      <c r="Y42" s="619"/>
      <c r="Z42" s="619"/>
      <c r="AA42" s="619"/>
      <c r="AB42" s="619"/>
      <c r="AC42" s="619"/>
      <c r="AD42" s="635"/>
      <c r="AE42" s="682"/>
      <c r="AF42" s="619"/>
      <c r="AG42" s="619"/>
      <c r="AH42" s="683"/>
      <c r="AI42" s="681"/>
      <c r="AJ42" s="619"/>
      <c r="AK42" s="619"/>
      <c r="AL42" s="683"/>
      <c r="AM42" s="681"/>
      <c r="AN42" s="619"/>
      <c r="AO42" s="619"/>
      <c r="AP42" s="683"/>
      <c r="AQ42" s="681">
        <v>68</v>
      </c>
      <c r="AR42" s="619"/>
      <c r="AS42" s="619"/>
      <c r="AT42" s="635"/>
      <c r="AU42" s="682"/>
      <c r="AV42" s="619"/>
      <c r="AW42" s="619"/>
      <c r="AX42" s="635"/>
      <c r="AY42" s="682"/>
      <c r="AZ42" s="619"/>
      <c r="BA42" s="619"/>
      <c r="BB42" s="635"/>
      <c r="BC42" s="767" t="s">
        <v>431</v>
      </c>
    </row>
    <row r="43" spans="2:55" ht="34.9" customHeight="1" thickBot="1" x14ac:dyDescent="0.3">
      <c r="B43" s="619" t="s">
        <v>273</v>
      </c>
      <c r="C43" s="699" t="s">
        <v>106</v>
      </c>
      <c r="D43" s="619"/>
      <c r="E43" s="619">
        <v>6</v>
      </c>
      <c r="F43" s="635"/>
      <c r="G43" s="622">
        <f t="shared" si="33"/>
        <v>36</v>
      </c>
      <c r="H43" s="681">
        <v>0</v>
      </c>
      <c r="I43" s="619"/>
      <c r="J43" s="619">
        <f t="shared" si="34"/>
        <v>36</v>
      </c>
      <c r="K43" s="619">
        <v>22</v>
      </c>
      <c r="L43" s="619">
        <v>14</v>
      </c>
      <c r="M43" s="626"/>
      <c r="N43" s="626"/>
      <c r="O43" s="626"/>
      <c r="P43" s="635"/>
      <c r="Q43" s="682"/>
      <c r="R43" s="619"/>
      <c r="S43" s="619"/>
      <c r="T43" s="619"/>
      <c r="U43" s="619"/>
      <c r="V43" s="619"/>
      <c r="W43" s="683"/>
      <c r="X43" s="681"/>
      <c r="Y43" s="619"/>
      <c r="Z43" s="619"/>
      <c r="AA43" s="619"/>
      <c r="AB43" s="619"/>
      <c r="AC43" s="619"/>
      <c r="AD43" s="635"/>
      <c r="AE43" s="682"/>
      <c r="AF43" s="619"/>
      <c r="AG43" s="619"/>
      <c r="AH43" s="683"/>
      <c r="AI43" s="681"/>
      <c r="AJ43" s="619"/>
      <c r="AK43" s="619"/>
      <c r="AL43" s="683"/>
      <c r="AM43" s="681"/>
      <c r="AN43" s="619"/>
      <c r="AO43" s="619"/>
      <c r="AP43" s="683"/>
      <c r="AQ43" s="681">
        <v>36</v>
      </c>
      <c r="AR43" s="619"/>
      <c r="AS43" s="619"/>
      <c r="AT43" s="635"/>
      <c r="AU43" s="682"/>
      <c r="AV43" s="619"/>
      <c r="AW43" s="619"/>
      <c r="AX43" s="635"/>
      <c r="AY43" s="682"/>
      <c r="AZ43" s="619"/>
      <c r="BA43" s="619"/>
      <c r="BB43" s="635"/>
      <c r="BC43" s="767" t="s">
        <v>432</v>
      </c>
    </row>
    <row r="44" spans="2:55" ht="60" x14ac:dyDescent="0.25">
      <c r="B44" s="619" t="s">
        <v>274</v>
      </c>
      <c r="C44" s="699" t="s">
        <v>324</v>
      </c>
      <c r="D44" s="619"/>
      <c r="E44" s="619">
        <v>4</v>
      </c>
      <c r="F44" s="635"/>
      <c r="G44" s="622">
        <f t="shared" si="33"/>
        <v>80</v>
      </c>
      <c r="H44" s="681">
        <v>12</v>
      </c>
      <c r="I44" s="619"/>
      <c r="J44" s="619">
        <f t="shared" si="34"/>
        <v>68</v>
      </c>
      <c r="K44" s="619">
        <v>38</v>
      </c>
      <c r="L44" s="619">
        <v>30</v>
      </c>
      <c r="M44" s="626"/>
      <c r="N44" s="626"/>
      <c r="O44" s="626"/>
      <c r="P44" s="635"/>
      <c r="Q44" s="682"/>
      <c r="R44" s="619"/>
      <c r="S44" s="619"/>
      <c r="T44" s="619"/>
      <c r="U44" s="619"/>
      <c r="V44" s="619"/>
      <c r="W44" s="683"/>
      <c r="X44" s="681"/>
      <c r="Y44" s="619"/>
      <c r="Z44" s="619"/>
      <c r="AA44" s="619"/>
      <c r="AB44" s="619"/>
      <c r="AC44" s="619"/>
      <c r="AD44" s="635"/>
      <c r="AE44" s="682"/>
      <c r="AF44" s="619"/>
      <c r="AG44" s="619"/>
      <c r="AH44" s="683"/>
      <c r="AI44" s="681">
        <v>68</v>
      </c>
      <c r="AJ44" s="619">
        <v>12</v>
      </c>
      <c r="AK44" s="619"/>
      <c r="AL44" s="683"/>
      <c r="AM44" s="681"/>
      <c r="AN44" s="619"/>
      <c r="AO44" s="619"/>
      <c r="AP44" s="683"/>
      <c r="AQ44" s="681"/>
      <c r="AR44" s="619"/>
      <c r="AS44" s="619"/>
      <c r="AT44" s="635"/>
      <c r="AU44" s="682"/>
      <c r="AV44" s="619"/>
      <c r="AW44" s="619"/>
      <c r="AX44" s="635"/>
      <c r="AY44" s="682"/>
      <c r="AZ44" s="619"/>
      <c r="BA44" s="619"/>
      <c r="BB44" s="635"/>
      <c r="BC44" s="766" t="s">
        <v>433</v>
      </c>
    </row>
    <row r="45" spans="2:55" ht="48.6" customHeight="1" x14ac:dyDescent="0.25">
      <c r="B45" s="619" t="s">
        <v>275</v>
      </c>
      <c r="C45" s="756" t="s">
        <v>325</v>
      </c>
      <c r="D45" s="619"/>
      <c r="E45" s="619">
        <v>5</v>
      </c>
      <c r="F45" s="635"/>
      <c r="G45" s="622">
        <f t="shared" si="33"/>
        <v>36</v>
      </c>
      <c r="H45" s="681">
        <v>0</v>
      </c>
      <c r="I45" s="619"/>
      <c r="J45" s="619">
        <f t="shared" si="34"/>
        <v>36</v>
      </c>
      <c r="K45" s="619">
        <v>22</v>
      </c>
      <c r="L45" s="619">
        <v>14</v>
      </c>
      <c r="M45" s="626"/>
      <c r="N45" s="626"/>
      <c r="O45" s="626"/>
      <c r="P45" s="635"/>
      <c r="Q45" s="682"/>
      <c r="R45" s="619"/>
      <c r="S45" s="619"/>
      <c r="T45" s="619"/>
      <c r="U45" s="619"/>
      <c r="V45" s="619"/>
      <c r="W45" s="683"/>
      <c r="X45" s="681"/>
      <c r="Y45" s="619"/>
      <c r="Z45" s="619"/>
      <c r="AA45" s="619"/>
      <c r="AB45" s="619"/>
      <c r="AC45" s="619"/>
      <c r="AD45" s="635"/>
      <c r="AE45" s="682"/>
      <c r="AF45" s="619"/>
      <c r="AG45" s="619"/>
      <c r="AH45" s="683"/>
      <c r="AI45" s="681"/>
      <c r="AJ45" s="619"/>
      <c r="AK45" s="619"/>
      <c r="AL45" s="683"/>
      <c r="AM45" s="681">
        <v>36</v>
      </c>
      <c r="AN45" s="619"/>
      <c r="AO45" s="619"/>
      <c r="AP45" s="683"/>
      <c r="AQ45" s="681"/>
      <c r="AR45" s="619"/>
      <c r="AS45" s="619"/>
      <c r="AT45" s="635"/>
      <c r="AU45" s="682"/>
      <c r="AV45" s="619"/>
      <c r="AW45" s="619"/>
      <c r="AX45" s="635"/>
      <c r="AY45" s="682"/>
      <c r="AZ45" s="619"/>
      <c r="BA45" s="619"/>
      <c r="BB45" s="635"/>
      <c r="BC45" s="769" t="s">
        <v>434</v>
      </c>
    </row>
    <row r="46" spans="2:55" ht="33.6" customHeight="1" x14ac:dyDescent="0.25">
      <c r="B46" s="619" t="s">
        <v>310</v>
      </c>
      <c r="C46" s="699" t="s">
        <v>326</v>
      </c>
      <c r="D46" s="619"/>
      <c r="E46" s="619">
        <v>6</v>
      </c>
      <c r="F46" s="635"/>
      <c r="G46" s="622">
        <f t="shared" si="33"/>
        <v>48</v>
      </c>
      <c r="H46" s="681">
        <v>0</v>
      </c>
      <c r="I46" s="619"/>
      <c r="J46" s="619">
        <f t="shared" si="34"/>
        <v>48</v>
      </c>
      <c r="K46" s="619">
        <v>30</v>
      </c>
      <c r="L46" s="619">
        <v>18</v>
      </c>
      <c r="M46" s="626"/>
      <c r="N46" s="626"/>
      <c r="O46" s="626"/>
      <c r="P46" s="635"/>
      <c r="Q46" s="682"/>
      <c r="R46" s="619"/>
      <c r="S46" s="619"/>
      <c r="T46" s="619"/>
      <c r="U46" s="619"/>
      <c r="V46" s="619"/>
      <c r="W46" s="683"/>
      <c r="X46" s="681"/>
      <c r="Y46" s="619"/>
      <c r="Z46" s="619"/>
      <c r="AA46" s="619"/>
      <c r="AB46" s="619"/>
      <c r="AC46" s="619"/>
      <c r="AD46" s="635"/>
      <c r="AE46" s="682"/>
      <c r="AF46" s="619"/>
      <c r="AG46" s="619"/>
      <c r="AH46" s="683"/>
      <c r="AI46" s="681"/>
      <c r="AJ46" s="619"/>
      <c r="AK46" s="619"/>
      <c r="AL46" s="683"/>
      <c r="AM46" s="681"/>
      <c r="AN46" s="619"/>
      <c r="AO46" s="619"/>
      <c r="AP46" s="683"/>
      <c r="AQ46" s="681">
        <v>48</v>
      </c>
      <c r="AR46" s="619"/>
      <c r="AS46" s="619"/>
      <c r="AT46" s="635"/>
      <c r="AU46" s="682"/>
      <c r="AV46" s="619"/>
      <c r="AW46" s="619"/>
      <c r="AX46" s="635"/>
      <c r="AY46" s="682"/>
      <c r="AZ46" s="619"/>
      <c r="BA46" s="619"/>
      <c r="BB46" s="635"/>
      <c r="BC46" s="769" t="s">
        <v>434</v>
      </c>
    </row>
    <row r="47" spans="2:55" ht="41.45" customHeight="1" thickBot="1" x14ac:dyDescent="0.3">
      <c r="B47" s="619" t="s">
        <v>329</v>
      </c>
      <c r="C47" s="699" t="s">
        <v>327</v>
      </c>
      <c r="D47" s="619"/>
      <c r="E47" s="619">
        <v>6</v>
      </c>
      <c r="F47" s="635"/>
      <c r="G47" s="622">
        <f t="shared" si="33"/>
        <v>48</v>
      </c>
      <c r="H47" s="681">
        <v>0</v>
      </c>
      <c r="I47" s="619"/>
      <c r="J47" s="619">
        <f t="shared" si="34"/>
        <v>48</v>
      </c>
      <c r="K47" s="619">
        <v>30</v>
      </c>
      <c r="L47" s="619">
        <v>18</v>
      </c>
      <c r="M47" s="626"/>
      <c r="N47" s="626"/>
      <c r="O47" s="626"/>
      <c r="P47" s="635"/>
      <c r="Q47" s="682"/>
      <c r="R47" s="619"/>
      <c r="S47" s="619"/>
      <c r="T47" s="619"/>
      <c r="U47" s="619"/>
      <c r="V47" s="619"/>
      <c r="W47" s="683"/>
      <c r="X47" s="681"/>
      <c r="Y47" s="619"/>
      <c r="Z47" s="619"/>
      <c r="AA47" s="619"/>
      <c r="AB47" s="619"/>
      <c r="AC47" s="619"/>
      <c r="AD47" s="635"/>
      <c r="AE47" s="682"/>
      <c r="AF47" s="619"/>
      <c r="AG47" s="619"/>
      <c r="AH47" s="683"/>
      <c r="AI47" s="681"/>
      <c r="AJ47" s="619"/>
      <c r="AK47" s="619"/>
      <c r="AL47" s="683"/>
      <c r="AM47" s="681"/>
      <c r="AN47" s="619"/>
      <c r="AO47" s="619"/>
      <c r="AP47" s="683"/>
      <c r="AQ47" s="681">
        <v>48</v>
      </c>
      <c r="AR47" s="619"/>
      <c r="AS47" s="619"/>
      <c r="AT47" s="635"/>
      <c r="AU47" s="682"/>
      <c r="AV47" s="619"/>
      <c r="AW47" s="619"/>
      <c r="AX47" s="635"/>
      <c r="AY47" s="682"/>
      <c r="AZ47" s="619"/>
      <c r="BA47" s="619"/>
      <c r="BB47" s="635"/>
      <c r="BC47" s="769" t="s">
        <v>435</v>
      </c>
    </row>
    <row r="48" spans="2:55" ht="46.9" customHeight="1" thickBot="1" x14ac:dyDescent="0.3">
      <c r="B48" s="619" t="s">
        <v>330</v>
      </c>
      <c r="C48" s="699" t="s">
        <v>328</v>
      </c>
      <c r="D48" s="619"/>
      <c r="E48" s="619">
        <v>7</v>
      </c>
      <c r="F48" s="635"/>
      <c r="G48" s="622">
        <f t="shared" si="33"/>
        <v>36</v>
      </c>
      <c r="H48" s="681">
        <v>0</v>
      </c>
      <c r="I48" s="619"/>
      <c r="J48" s="619">
        <f t="shared" si="34"/>
        <v>36</v>
      </c>
      <c r="K48" s="619">
        <v>22</v>
      </c>
      <c r="L48" s="619">
        <v>14</v>
      </c>
      <c r="M48" s="626"/>
      <c r="N48" s="626"/>
      <c r="O48" s="626"/>
      <c r="P48" s="635"/>
      <c r="Q48" s="682"/>
      <c r="R48" s="619"/>
      <c r="S48" s="619"/>
      <c r="T48" s="619"/>
      <c r="U48" s="619"/>
      <c r="V48" s="619"/>
      <c r="W48" s="683"/>
      <c r="X48" s="681"/>
      <c r="Y48" s="619"/>
      <c r="Z48" s="619"/>
      <c r="AA48" s="619"/>
      <c r="AB48" s="619"/>
      <c r="AC48" s="619"/>
      <c r="AD48" s="635"/>
      <c r="AE48" s="682"/>
      <c r="AF48" s="619"/>
      <c r="AG48" s="619"/>
      <c r="AH48" s="683"/>
      <c r="AI48" s="681"/>
      <c r="AJ48" s="619"/>
      <c r="AK48" s="619"/>
      <c r="AL48" s="683"/>
      <c r="AM48" s="681"/>
      <c r="AN48" s="619"/>
      <c r="AO48" s="619"/>
      <c r="AP48" s="683"/>
      <c r="AQ48" s="681"/>
      <c r="AR48" s="619"/>
      <c r="AS48" s="619"/>
      <c r="AT48" s="635"/>
      <c r="AU48" s="682">
        <v>36</v>
      </c>
      <c r="AV48" s="619"/>
      <c r="AW48" s="619"/>
      <c r="AX48" s="635"/>
      <c r="AY48" s="682"/>
      <c r="AZ48" s="619"/>
      <c r="BA48" s="619"/>
      <c r="BB48" s="635"/>
      <c r="BC48" s="765" t="s">
        <v>436</v>
      </c>
    </row>
    <row r="49" spans="2:55" ht="39" customHeight="1" thickBot="1" x14ac:dyDescent="0.3">
      <c r="B49" s="641" t="s">
        <v>331</v>
      </c>
      <c r="C49" s="757" t="s">
        <v>299</v>
      </c>
      <c r="D49" s="641"/>
      <c r="E49" s="641">
        <v>4</v>
      </c>
      <c r="F49" s="653"/>
      <c r="G49" s="644">
        <f t="shared" si="33"/>
        <v>36</v>
      </c>
      <c r="H49" s="687">
        <v>0</v>
      </c>
      <c r="I49" s="641"/>
      <c r="J49" s="641">
        <f t="shared" si="34"/>
        <v>36</v>
      </c>
      <c r="K49" s="641">
        <v>22</v>
      </c>
      <c r="L49" s="641">
        <v>14</v>
      </c>
      <c r="M49" s="651"/>
      <c r="N49" s="651"/>
      <c r="O49" s="651"/>
      <c r="P49" s="653"/>
      <c r="Q49" s="688"/>
      <c r="R49" s="641"/>
      <c r="S49" s="641"/>
      <c r="T49" s="641"/>
      <c r="U49" s="641"/>
      <c r="V49" s="641"/>
      <c r="W49" s="689"/>
      <c r="X49" s="687"/>
      <c r="Y49" s="641"/>
      <c r="Z49" s="641"/>
      <c r="AA49" s="641"/>
      <c r="AB49" s="641"/>
      <c r="AC49" s="641"/>
      <c r="AD49" s="653"/>
      <c r="AE49" s="688"/>
      <c r="AF49" s="641"/>
      <c r="AG49" s="641"/>
      <c r="AH49" s="689"/>
      <c r="AI49" s="687">
        <v>36</v>
      </c>
      <c r="AJ49" s="641"/>
      <c r="AK49" s="641"/>
      <c r="AL49" s="689"/>
      <c r="AM49" s="687"/>
      <c r="AN49" s="641"/>
      <c r="AO49" s="641"/>
      <c r="AP49" s="689"/>
      <c r="AQ49" s="687"/>
      <c r="AR49" s="641"/>
      <c r="AS49" s="641"/>
      <c r="AT49" s="653"/>
      <c r="AU49" s="688"/>
      <c r="AV49" s="641"/>
      <c r="AW49" s="641"/>
      <c r="AX49" s="653"/>
      <c r="AY49" s="688"/>
      <c r="AZ49" s="641"/>
      <c r="BA49" s="641"/>
      <c r="BB49" s="653"/>
      <c r="BC49" s="765" t="s">
        <v>437</v>
      </c>
    </row>
    <row r="50" spans="2:55" ht="18" customHeight="1" thickBot="1" x14ac:dyDescent="0.3">
      <c r="B50" s="594" t="s">
        <v>239</v>
      </c>
      <c r="C50" s="701" t="s">
        <v>355</v>
      </c>
      <c r="D50" s="657">
        <v>13</v>
      </c>
      <c r="E50" s="657">
        <f>E51+E59+E66+E72</f>
        <v>9</v>
      </c>
      <c r="F50" s="658">
        <f t="shared" ref="F50:O50" si="35">F51+F59+F66+F72</f>
        <v>2</v>
      </c>
      <c r="G50" s="655">
        <f>G51+G59+G66+G72</f>
        <v>2442</v>
      </c>
      <c r="H50" s="655">
        <f t="shared" ref="H50:L50" si="36">H51+H59+H66+H72</f>
        <v>208</v>
      </c>
      <c r="I50" s="655">
        <f t="shared" si="36"/>
        <v>168</v>
      </c>
      <c r="J50" s="655">
        <f t="shared" si="36"/>
        <v>2066</v>
      </c>
      <c r="K50" s="655">
        <f t="shared" si="36"/>
        <v>638</v>
      </c>
      <c r="L50" s="655">
        <f t="shared" si="36"/>
        <v>504</v>
      </c>
      <c r="M50" s="657">
        <f t="shared" si="35"/>
        <v>0</v>
      </c>
      <c r="N50" s="657">
        <f t="shared" si="35"/>
        <v>24</v>
      </c>
      <c r="O50" s="657">
        <f t="shared" si="35"/>
        <v>0</v>
      </c>
      <c r="P50" s="658">
        <f>P51+P59+P66+P72</f>
        <v>900</v>
      </c>
      <c r="Q50" s="594">
        <f t="shared" ref="Q50:BB50" si="37">Q51+Q59+Q66+Q72</f>
        <v>0</v>
      </c>
      <c r="R50" s="657">
        <f t="shared" si="37"/>
        <v>0</v>
      </c>
      <c r="S50" s="657">
        <f t="shared" si="37"/>
        <v>0</v>
      </c>
      <c r="T50" s="657">
        <f t="shared" si="37"/>
        <v>0</v>
      </c>
      <c r="U50" s="657">
        <f t="shared" si="37"/>
        <v>0</v>
      </c>
      <c r="V50" s="657">
        <f t="shared" si="37"/>
        <v>0</v>
      </c>
      <c r="W50" s="659">
        <f t="shared" si="37"/>
        <v>0</v>
      </c>
      <c r="X50" s="656">
        <f t="shared" si="37"/>
        <v>0</v>
      </c>
      <c r="Y50" s="657">
        <f t="shared" si="37"/>
        <v>0</v>
      </c>
      <c r="Z50" s="657">
        <f t="shared" si="37"/>
        <v>0</v>
      </c>
      <c r="AA50" s="657">
        <f t="shared" si="37"/>
        <v>0</v>
      </c>
      <c r="AB50" s="657">
        <f t="shared" si="37"/>
        <v>0</v>
      </c>
      <c r="AC50" s="657">
        <f t="shared" si="37"/>
        <v>0</v>
      </c>
      <c r="AD50" s="658">
        <f t="shared" si="37"/>
        <v>0</v>
      </c>
      <c r="AE50" s="594">
        <f t="shared" si="37"/>
        <v>206</v>
      </c>
      <c r="AF50" s="657">
        <f t="shared" si="37"/>
        <v>16</v>
      </c>
      <c r="AG50" s="657">
        <f t="shared" si="37"/>
        <v>6</v>
      </c>
      <c r="AH50" s="659">
        <f t="shared" si="37"/>
        <v>6</v>
      </c>
      <c r="AI50" s="656">
        <f t="shared" si="37"/>
        <v>188</v>
      </c>
      <c r="AJ50" s="657">
        <f t="shared" si="37"/>
        <v>14</v>
      </c>
      <c r="AK50" s="657">
        <f t="shared" si="37"/>
        <v>6</v>
      </c>
      <c r="AL50" s="659">
        <f t="shared" si="37"/>
        <v>18</v>
      </c>
      <c r="AM50" s="656">
        <f t="shared" si="37"/>
        <v>412</v>
      </c>
      <c r="AN50" s="657">
        <f t="shared" si="37"/>
        <v>44</v>
      </c>
      <c r="AO50" s="657">
        <f t="shared" si="37"/>
        <v>6</v>
      </c>
      <c r="AP50" s="659">
        <f t="shared" si="37"/>
        <v>6</v>
      </c>
      <c r="AQ50" s="656">
        <f t="shared" si="37"/>
        <v>416</v>
      </c>
      <c r="AR50" s="657">
        <f t="shared" si="37"/>
        <v>54</v>
      </c>
      <c r="AS50" s="657">
        <f t="shared" si="37"/>
        <v>18</v>
      </c>
      <c r="AT50" s="658">
        <f t="shared" si="37"/>
        <v>30</v>
      </c>
      <c r="AU50" s="594">
        <f t="shared" si="37"/>
        <v>404</v>
      </c>
      <c r="AV50" s="657">
        <f t="shared" si="37"/>
        <v>52</v>
      </c>
      <c r="AW50" s="657">
        <f t="shared" si="37"/>
        <v>12</v>
      </c>
      <c r="AX50" s="658">
        <f t="shared" si="37"/>
        <v>24</v>
      </c>
      <c r="AY50" s="594">
        <f t="shared" si="37"/>
        <v>440</v>
      </c>
      <c r="AZ50" s="657">
        <f t="shared" si="37"/>
        <v>28</v>
      </c>
      <c r="BA50" s="657">
        <f t="shared" si="37"/>
        <v>12</v>
      </c>
      <c r="BB50" s="658">
        <f t="shared" si="37"/>
        <v>24</v>
      </c>
      <c r="BC50" s="764"/>
    </row>
    <row r="51" spans="2:55" ht="55.9" customHeight="1" thickBot="1" x14ac:dyDescent="0.3">
      <c r="B51" s="700" t="s">
        <v>240</v>
      </c>
      <c r="C51" s="701" t="s">
        <v>332</v>
      </c>
      <c r="D51" s="702" t="s">
        <v>247</v>
      </c>
      <c r="E51" s="657">
        <v>2</v>
      </c>
      <c r="F51" s="658">
        <v>1</v>
      </c>
      <c r="G51" s="585">
        <f>SUM(G52:G58)</f>
        <v>986</v>
      </c>
      <c r="H51" s="585">
        <f t="shared" ref="H51:L51" si="38">SUM(H52:H58)</f>
        <v>98</v>
      </c>
      <c r="I51" s="585">
        <f t="shared" si="38"/>
        <v>60</v>
      </c>
      <c r="J51" s="585">
        <f t="shared" si="38"/>
        <v>828</v>
      </c>
      <c r="K51" s="585">
        <f t="shared" si="38"/>
        <v>290</v>
      </c>
      <c r="L51" s="585">
        <f t="shared" si="38"/>
        <v>262</v>
      </c>
      <c r="M51" s="595">
        <f t="shared" ref="M51:P51" si="39">SUM(M52:M58)</f>
        <v>0</v>
      </c>
      <c r="N51" s="595">
        <f t="shared" si="39"/>
        <v>24</v>
      </c>
      <c r="O51" s="595">
        <f t="shared" si="39"/>
        <v>0</v>
      </c>
      <c r="P51" s="601">
        <f t="shared" si="39"/>
        <v>252</v>
      </c>
      <c r="Q51" s="594">
        <f t="shared" ref="Q51:AD51" si="40">SUM(Q52:Q56)</f>
        <v>0</v>
      </c>
      <c r="R51" s="657">
        <f t="shared" si="40"/>
        <v>0</v>
      </c>
      <c r="S51" s="657"/>
      <c r="T51" s="657"/>
      <c r="U51" s="657"/>
      <c r="V51" s="657"/>
      <c r="W51" s="659">
        <f t="shared" si="40"/>
        <v>0</v>
      </c>
      <c r="X51" s="656">
        <f t="shared" si="40"/>
        <v>0</v>
      </c>
      <c r="Y51" s="657">
        <f t="shared" si="40"/>
        <v>0</v>
      </c>
      <c r="Z51" s="657"/>
      <c r="AA51" s="657"/>
      <c r="AB51" s="657"/>
      <c r="AC51" s="657"/>
      <c r="AD51" s="658">
        <f t="shared" si="40"/>
        <v>0</v>
      </c>
      <c r="AE51" s="594"/>
      <c r="AF51" s="657"/>
      <c r="AG51" s="657"/>
      <c r="AH51" s="659"/>
      <c r="AI51" s="656"/>
      <c r="AJ51" s="657"/>
      <c r="AK51" s="657"/>
      <c r="AL51" s="659"/>
      <c r="AM51" s="656">
        <f>SUM(AM52:AM58)</f>
        <v>412</v>
      </c>
      <c r="AN51" s="657">
        <f t="shared" ref="AN51:AP51" si="41">SUM(AN52:AN56)</f>
        <v>44</v>
      </c>
      <c r="AO51" s="657">
        <f t="shared" si="41"/>
        <v>6</v>
      </c>
      <c r="AP51" s="659">
        <f t="shared" si="41"/>
        <v>6</v>
      </c>
      <c r="AQ51" s="656">
        <f>SUM(AQ52:AQ58)</f>
        <v>416</v>
      </c>
      <c r="AR51" s="657">
        <f t="shared" ref="AR51" si="42">SUM(AR52:AR58)</f>
        <v>54</v>
      </c>
      <c r="AS51" s="657">
        <f>SUM(AS52:AS58)</f>
        <v>18</v>
      </c>
      <c r="AT51" s="658">
        <f>SUM(AT52:AT58)</f>
        <v>30</v>
      </c>
      <c r="AU51" s="594"/>
      <c r="AV51" s="657"/>
      <c r="AW51" s="657"/>
      <c r="AX51" s="658"/>
      <c r="AY51" s="594"/>
      <c r="AZ51" s="657"/>
      <c r="BA51" s="659"/>
      <c r="BB51" s="703"/>
      <c r="BC51" s="764"/>
    </row>
    <row r="52" spans="2:55" ht="43.9" customHeight="1" thickBot="1" x14ac:dyDescent="0.3">
      <c r="B52" s="674" t="s">
        <v>241</v>
      </c>
      <c r="C52" s="694" t="s">
        <v>335</v>
      </c>
      <c r="D52" s="603">
        <v>6</v>
      </c>
      <c r="E52" s="603"/>
      <c r="F52" s="618"/>
      <c r="G52" s="606">
        <f>H52+I52+J52</f>
        <v>228</v>
      </c>
      <c r="H52" s="691">
        <v>30</v>
      </c>
      <c r="I52" s="603">
        <v>12</v>
      </c>
      <c r="J52" s="603">
        <f>SUM(K52:P52)</f>
        <v>186</v>
      </c>
      <c r="K52" s="603">
        <v>96</v>
      </c>
      <c r="L52" s="674">
        <v>90</v>
      </c>
      <c r="M52" s="610"/>
      <c r="N52" s="610"/>
      <c r="O52" s="610"/>
      <c r="P52" s="618"/>
      <c r="Q52" s="692"/>
      <c r="R52" s="603"/>
      <c r="S52" s="603"/>
      <c r="T52" s="603"/>
      <c r="U52" s="603"/>
      <c r="V52" s="603"/>
      <c r="W52" s="693"/>
      <c r="X52" s="691"/>
      <c r="Y52" s="603"/>
      <c r="Z52" s="603"/>
      <c r="AA52" s="603"/>
      <c r="AB52" s="603"/>
      <c r="AC52" s="603"/>
      <c r="AD52" s="618"/>
      <c r="AE52" s="692"/>
      <c r="AF52" s="603"/>
      <c r="AG52" s="603"/>
      <c r="AH52" s="693"/>
      <c r="AI52" s="691"/>
      <c r="AJ52" s="603"/>
      <c r="AK52" s="603"/>
      <c r="AL52" s="693"/>
      <c r="AM52" s="691">
        <v>78</v>
      </c>
      <c r="AN52" s="603">
        <v>8</v>
      </c>
      <c r="AO52" s="603"/>
      <c r="AP52" s="693"/>
      <c r="AQ52" s="691">
        <v>108</v>
      </c>
      <c r="AR52" s="603">
        <v>22</v>
      </c>
      <c r="AS52" s="603">
        <v>6</v>
      </c>
      <c r="AT52" s="618">
        <v>6</v>
      </c>
      <c r="AU52" s="692"/>
      <c r="AV52" s="603"/>
      <c r="AW52" s="603"/>
      <c r="AX52" s="618"/>
      <c r="AY52" s="692"/>
      <c r="AZ52" s="603"/>
      <c r="BA52" s="603"/>
      <c r="BB52" s="635"/>
      <c r="BC52" s="770" t="s">
        <v>404</v>
      </c>
    </row>
    <row r="53" spans="2:55" ht="51.6" customHeight="1" thickBot="1" x14ac:dyDescent="0.3">
      <c r="B53" s="684" t="s">
        <v>261</v>
      </c>
      <c r="C53" s="699" t="s">
        <v>336</v>
      </c>
      <c r="D53" s="619">
        <v>5</v>
      </c>
      <c r="E53" s="619"/>
      <c r="F53" s="635"/>
      <c r="G53" s="622">
        <f t="shared" ref="G53:G58" si="43">H53+I53+J53</f>
        <v>142</v>
      </c>
      <c r="H53" s="681">
        <v>20</v>
      </c>
      <c r="I53" s="619">
        <v>12</v>
      </c>
      <c r="J53" s="619">
        <f t="shared" ref="J53:J58" si="44">SUM(K53:P53)</f>
        <v>110</v>
      </c>
      <c r="K53" s="619">
        <v>58</v>
      </c>
      <c r="L53" s="684">
        <v>52</v>
      </c>
      <c r="M53" s="626"/>
      <c r="N53" s="626"/>
      <c r="O53" s="626"/>
      <c r="P53" s="635"/>
      <c r="Q53" s="682"/>
      <c r="R53" s="619"/>
      <c r="S53" s="619"/>
      <c r="T53" s="619"/>
      <c r="U53" s="619"/>
      <c r="V53" s="619"/>
      <c r="W53" s="683"/>
      <c r="X53" s="681"/>
      <c r="Y53" s="619"/>
      <c r="Z53" s="619"/>
      <c r="AA53" s="619"/>
      <c r="AB53" s="619"/>
      <c r="AC53" s="619"/>
      <c r="AD53" s="635"/>
      <c r="AE53" s="682"/>
      <c r="AF53" s="619"/>
      <c r="AG53" s="619"/>
      <c r="AH53" s="683"/>
      <c r="AI53" s="681"/>
      <c r="AJ53" s="619"/>
      <c r="AK53" s="619"/>
      <c r="AL53" s="683"/>
      <c r="AM53" s="681">
        <v>110</v>
      </c>
      <c r="AN53" s="619">
        <v>20</v>
      </c>
      <c r="AO53" s="619">
        <v>6</v>
      </c>
      <c r="AP53" s="683">
        <v>6</v>
      </c>
      <c r="AQ53" s="681"/>
      <c r="AR53" s="619"/>
      <c r="AS53" s="619"/>
      <c r="AT53" s="635"/>
      <c r="AU53" s="682"/>
      <c r="AV53" s="619"/>
      <c r="AW53" s="619"/>
      <c r="AX53" s="635"/>
      <c r="AY53" s="682"/>
      <c r="AZ53" s="619"/>
      <c r="BA53" s="619"/>
      <c r="BB53" s="635"/>
      <c r="BC53" s="771" t="s">
        <v>403</v>
      </c>
    </row>
    <row r="54" spans="2:55" ht="35.450000000000003" customHeight="1" thickBot="1" x14ac:dyDescent="0.3">
      <c r="B54" s="684" t="s">
        <v>333</v>
      </c>
      <c r="C54" s="699" t="s">
        <v>337</v>
      </c>
      <c r="D54" s="619">
        <v>6</v>
      </c>
      <c r="E54" s="619"/>
      <c r="F54" s="635"/>
      <c r="G54" s="622">
        <f t="shared" si="43"/>
        <v>176</v>
      </c>
      <c r="H54" s="681">
        <v>24</v>
      </c>
      <c r="I54" s="619">
        <v>12</v>
      </c>
      <c r="J54" s="619">
        <f t="shared" si="44"/>
        <v>140</v>
      </c>
      <c r="K54" s="619">
        <v>80</v>
      </c>
      <c r="L54" s="684">
        <v>60</v>
      </c>
      <c r="M54" s="626"/>
      <c r="N54" s="626"/>
      <c r="O54" s="626"/>
      <c r="P54" s="635"/>
      <c r="Q54" s="682"/>
      <c r="R54" s="619"/>
      <c r="S54" s="619"/>
      <c r="T54" s="619"/>
      <c r="U54" s="619"/>
      <c r="V54" s="619"/>
      <c r="W54" s="683"/>
      <c r="X54" s="681"/>
      <c r="Y54" s="619"/>
      <c r="Z54" s="619"/>
      <c r="AA54" s="619"/>
      <c r="AB54" s="619"/>
      <c r="AC54" s="619"/>
      <c r="AD54" s="635"/>
      <c r="AE54" s="682"/>
      <c r="AF54" s="619"/>
      <c r="AG54" s="619"/>
      <c r="AH54" s="683"/>
      <c r="AI54" s="681"/>
      <c r="AJ54" s="619"/>
      <c r="AK54" s="619"/>
      <c r="AL54" s="683"/>
      <c r="AM54" s="681">
        <v>58</v>
      </c>
      <c r="AN54" s="619">
        <v>8</v>
      </c>
      <c r="AO54" s="619"/>
      <c r="AP54" s="683"/>
      <c r="AQ54" s="681">
        <v>82</v>
      </c>
      <c r="AR54" s="619">
        <v>16</v>
      </c>
      <c r="AS54" s="619">
        <v>6</v>
      </c>
      <c r="AT54" s="635">
        <v>6</v>
      </c>
      <c r="AU54" s="682"/>
      <c r="AV54" s="619"/>
      <c r="AW54" s="619"/>
      <c r="AX54" s="635"/>
      <c r="AY54" s="682"/>
      <c r="AZ54" s="619"/>
      <c r="BA54" s="619"/>
      <c r="BB54" s="635"/>
      <c r="BC54" s="770" t="s">
        <v>405</v>
      </c>
    </row>
    <row r="55" spans="2:55" ht="30.75" thickBot="1" x14ac:dyDescent="0.3">
      <c r="B55" s="684" t="s">
        <v>334</v>
      </c>
      <c r="C55" s="699" t="s">
        <v>338</v>
      </c>
      <c r="D55" s="619">
        <v>6</v>
      </c>
      <c r="E55" s="619"/>
      <c r="F55" s="635">
        <v>6</v>
      </c>
      <c r="G55" s="622">
        <f t="shared" si="43"/>
        <v>176</v>
      </c>
      <c r="H55" s="681">
        <v>24</v>
      </c>
      <c r="I55" s="619">
        <v>12</v>
      </c>
      <c r="J55" s="619">
        <f t="shared" si="44"/>
        <v>140</v>
      </c>
      <c r="K55" s="619">
        <v>56</v>
      </c>
      <c r="L55" s="684">
        <v>60</v>
      </c>
      <c r="M55" s="626"/>
      <c r="N55" s="619">
        <v>24</v>
      </c>
      <c r="O55" s="626"/>
      <c r="P55" s="621"/>
      <c r="Q55" s="682"/>
      <c r="R55" s="619"/>
      <c r="S55" s="619"/>
      <c r="T55" s="619"/>
      <c r="U55" s="619"/>
      <c r="V55" s="619"/>
      <c r="W55" s="683"/>
      <c r="X55" s="681"/>
      <c r="Y55" s="619"/>
      <c r="Z55" s="619"/>
      <c r="AA55" s="619"/>
      <c r="AB55" s="619"/>
      <c r="AC55" s="619"/>
      <c r="AD55" s="635"/>
      <c r="AE55" s="682"/>
      <c r="AF55" s="619"/>
      <c r="AG55" s="619"/>
      <c r="AH55" s="683"/>
      <c r="AI55" s="681"/>
      <c r="AJ55" s="619"/>
      <c r="AK55" s="619"/>
      <c r="AL55" s="683"/>
      <c r="AM55" s="681">
        <v>58</v>
      </c>
      <c r="AN55" s="619">
        <v>8</v>
      </c>
      <c r="AO55" s="619"/>
      <c r="AP55" s="683"/>
      <c r="AQ55" s="681">
        <v>82</v>
      </c>
      <c r="AR55" s="619">
        <v>16</v>
      </c>
      <c r="AS55" s="619">
        <v>6</v>
      </c>
      <c r="AT55" s="635">
        <v>6</v>
      </c>
      <c r="AU55" s="682"/>
      <c r="AV55" s="619"/>
      <c r="AW55" s="619"/>
      <c r="AX55" s="635"/>
      <c r="AY55" s="682"/>
      <c r="AZ55" s="619"/>
      <c r="BA55" s="619"/>
      <c r="BB55" s="635"/>
      <c r="BC55" s="770" t="s">
        <v>406</v>
      </c>
    </row>
    <row r="56" spans="2:55" ht="60.6" customHeight="1" thickBot="1" x14ac:dyDescent="0.3">
      <c r="B56" s="704" t="s">
        <v>290</v>
      </c>
      <c r="C56" s="750" t="s">
        <v>358</v>
      </c>
      <c r="D56" s="619"/>
      <c r="E56" s="619">
        <v>5</v>
      </c>
      <c r="F56" s="635"/>
      <c r="G56" s="622">
        <f t="shared" si="43"/>
        <v>108</v>
      </c>
      <c r="H56" s="681"/>
      <c r="I56" s="619"/>
      <c r="J56" s="619">
        <f t="shared" si="44"/>
        <v>108</v>
      </c>
      <c r="K56" s="619"/>
      <c r="L56" s="619"/>
      <c r="M56" s="619"/>
      <c r="N56" s="619"/>
      <c r="O56" s="619"/>
      <c r="P56" s="635">
        <v>108</v>
      </c>
      <c r="Q56" s="682"/>
      <c r="R56" s="619"/>
      <c r="S56" s="619"/>
      <c r="T56" s="619"/>
      <c r="U56" s="619"/>
      <c r="V56" s="619"/>
      <c r="W56" s="683"/>
      <c r="X56" s="681"/>
      <c r="Y56" s="619"/>
      <c r="Z56" s="619"/>
      <c r="AA56" s="619"/>
      <c r="AB56" s="619"/>
      <c r="AC56" s="619"/>
      <c r="AD56" s="635"/>
      <c r="AE56" s="682"/>
      <c r="AF56" s="619"/>
      <c r="AG56" s="619"/>
      <c r="AH56" s="683"/>
      <c r="AI56" s="681"/>
      <c r="AJ56" s="619"/>
      <c r="AK56" s="619"/>
      <c r="AL56" s="683"/>
      <c r="AM56" s="681">
        <v>108</v>
      </c>
      <c r="AN56" s="619"/>
      <c r="AO56" s="619"/>
      <c r="AP56" s="683"/>
      <c r="AQ56" s="681"/>
      <c r="AR56" s="619"/>
      <c r="AS56" s="619"/>
      <c r="AT56" s="635"/>
      <c r="AU56" s="682"/>
      <c r="AV56" s="619"/>
      <c r="AW56" s="619"/>
      <c r="AX56" s="635"/>
      <c r="AY56" s="682"/>
      <c r="AZ56" s="619"/>
      <c r="BA56" s="619"/>
      <c r="BB56" s="635"/>
      <c r="BC56" s="770" t="s">
        <v>407</v>
      </c>
    </row>
    <row r="57" spans="2:55" ht="88.9" customHeight="1" thickBot="1" x14ac:dyDescent="0.3">
      <c r="B57" s="704" t="s">
        <v>125</v>
      </c>
      <c r="C57" s="705" t="s">
        <v>438</v>
      </c>
      <c r="D57" s="619"/>
      <c r="E57" s="619">
        <v>6</v>
      </c>
      <c r="F57" s="635"/>
      <c r="G57" s="622">
        <f t="shared" si="43"/>
        <v>144</v>
      </c>
      <c r="H57" s="681"/>
      <c r="I57" s="619"/>
      <c r="J57" s="619">
        <f t="shared" si="44"/>
        <v>144</v>
      </c>
      <c r="K57" s="619"/>
      <c r="L57" s="619"/>
      <c r="M57" s="619"/>
      <c r="N57" s="619"/>
      <c r="O57" s="619"/>
      <c r="P57" s="635">
        <v>144</v>
      </c>
      <c r="Q57" s="682"/>
      <c r="R57" s="619"/>
      <c r="S57" s="619"/>
      <c r="T57" s="619"/>
      <c r="U57" s="619"/>
      <c r="V57" s="619"/>
      <c r="W57" s="683"/>
      <c r="X57" s="681"/>
      <c r="Y57" s="619"/>
      <c r="Z57" s="619"/>
      <c r="AA57" s="619"/>
      <c r="AB57" s="619"/>
      <c r="AC57" s="619"/>
      <c r="AD57" s="635"/>
      <c r="AE57" s="682"/>
      <c r="AF57" s="619"/>
      <c r="AG57" s="619"/>
      <c r="AH57" s="683"/>
      <c r="AI57" s="681"/>
      <c r="AJ57" s="619"/>
      <c r="AK57" s="619"/>
      <c r="AL57" s="683"/>
      <c r="AM57" s="681"/>
      <c r="AN57" s="619"/>
      <c r="AO57" s="619"/>
      <c r="AP57" s="683"/>
      <c r="AQ57" s="681">
        <v>144</v>
      </c>
      <c r="AR57" s="619"/>
      <c r="AS57" s="619"/>
      <c r="AT57" s="635"/>
      <c r="AU57" s="682"/>
      <c r="AV57" s="619"/>
      <c r="AW57" s="619"/>
      <c r="AX57" s="635"/>
      <c r="AY57" s="682"/>
      <c r="AZ57" s="619"/>
      <c r="BA57" s="619"/>
      <c r="BB57" s="635"/>
      <c r="BC57" s="770" t="s">
        <v>407</v>
      </c>
    </row>
    <row r="58" spans="2:55" ht="24.6" customHeight="1" thickBot="1" x14ac:dyDescent="0.3">
      <c r="B58" s="706" t="s">
        <v>313</v>
      </c>
      <c r="C58" s="758" t="s">
        <v>385</v>
      </c>
      <c r="D58" s="641">
        <v>6</v>
      </c>
      <c r="E58" s="641"/>
      <c r="F58" s="653"/>
      <c r="G58" s="644">
        <f t="shared" si="43"/>
        <v>12</v>
      </c>
      <c r="H58" s="687"/>
      <c r="I58" s="707">
        <v>12</v>
      </c>
      <c r="J58" s="641">
        <f t="shared" si="44"/>
        <v>0</v>
      </c>
      <c r="K58" s="641"/>
      <c r="L58" s="641"/>
      <c r="M58" s="641"/>
      <c r="N58" s="641"/>
      <c r="O58" s="641"/>
      <c r="P58" s="653"/>
      <c r="Q58" s="688"/>
      <c r="R58" s="641"/>
      <c r="S58" s="641"/>
      <c r="T58" s="641"/>
      <c r="U58" s="641"/>
      <c r="V58" s="641"/>
      <c r="W58" s="689"/>
      <c r="X58" s="687"/>
      <c r="Y58" s="641"/>
      <c r="Z58" s="641"/>
      <c r="AA58" s="641"/>
      <c r="AB58" s="641"/>
      <c r="AC58" s="641"/>
      <c r="AD58" s="653"/>
      <c r="AE58" s="688"/>
      <c r="AF58" s="641"/>
      <c r="AG58" s="641"/>
      <c r="AH58" s="689"/>
      <c r="AI58" s="687"/>
      <c r="AJ58" s="641"/>
      <c r="AK58" s="641"/>
      <c r="AL58" s="689"/>
      <c r="AM58" s="687"/>
      <c r="AN58" s="641"/>
      <c r="AO58" s="641"/>
      <c r="AP58" s="689"/>
      <c r="AQ58" s="687"/>
      <c r="AR58" s="641"/>
      <c r="AS58" s="641"/>
      <c r="AT58" s="653">
        <v>12</v>
      </c>
      <c r="AU58" s="688"/>
      <c r="AV58" s="641"/>
      <c r="AW58" s="641"/>
      <c r="AX58" s="653"/>
      <c r="AY58" s="688"/>
      <c r="AZ58" s="641"/>
      <c r="BA58" s="641"/>
      <c r="BB58" s="653"/>
      <c r="BC58" s="764"/>
    </row>
    <row r="59" spans="2:55" ht="54.75" customHeight="1" thickBot="1" x14ac:dyDescent="0.3">
      <c r="B59" s="700" t="s">
        <v>242</v>
      </c>
      <c r="C59" s="701" t="s">
        <v>353</v>
      </c>
      <c r="D59" s="702" t="s">
        <v>357</v>
      </c>
      <c r="E59" s="657">
        <v>3</v>
      </c>
      <c r="F59" s="658">
        <v>1</v>
      </c>
      <c r="G59" s="585">
        <f>SUM(G60:G65)</f>
        <v>682</v>
      </c>
      <c r="H59" s="585">
        <f t="shared" ref="H59:P59" si="45">SUM(H60:H65)</f>
        <v>54</v>
      </c>
      <c r="I59" s="585">
        <f t="shared" si="45"/>
        <v>48</v>
      </c>
      <c r="J59" s="585">
        <f t="shared" si="45"/>
        <v>580</v>
      </c>
      <c r="K59" s="585">
        <f t="shared" si="45"/>
        <v>188</v>
      </c>
      <c r="L59" s="585">
        <f t="shared" si="45"/>
        <v>140</v>
      </c>
      <c r="M59" s="585">
        <f t="shared" si="45"/>
        <v>0</v>
      </c>
      <c r="N59" s="585">
        <f t="shared" si="45"/>
        <v>0</v>
      </c>
      <c r="O59" s="585">
        <f t="shared" si="45"/>
        <v>0</v>
      </c>
      <c r="P59" s="585">
        <f t="shared" si="45"/>
        <v>252</v>
      </c>
      <c r="Q59" s="594"/>
      <c r="R59" s="657"/>
      <c r="S59" s="657"/>
      <c r="T59" s="657"/>
      <c r="U59" s="657"/>
      <c r="V59" s="657"/>
      <c r="W59" s="659"/>
      <c r="X59" s="656"/>
      <c r="Y59" s="657"/>
      <c r="Z59" s="657"/>
      <c r="AA59" s="657"/>
      <c r="AB59" s="657"/>
      <c r="AC59" s="657"/>
      <c r="AD59" s="658"/>
      <c r="AE59" s="594"/>
      <c r="AF59" s="657"/>
      <c r="AG59" s="657"/>
      <c r="AH59" s="659"/>
      <c r="AI59" s="656"/>
      <c r="AJ59" s="657"/>
      <c r="AK59" s="657"/>
      <c r="AL59" s="659"/>
      <c r="AM59" s="656"/>
      <c r="AN59" s="657"/>
      <c r="AO59" s="657"/>
      <c r="AP59" s="659"/>
      <c r="AQ59" s="656"/>
      <c r="AR59" s="657"/>
      <c r="AS59" s="657"/>
      <c r="AT59" s="658"/>
      <c r="AU59" s="594">
        <f>SUM(AU60:AU65)</f>
        <v>140</v>
      </c>
      <c r="AV59" s="657">
        <f t="shared" ref="AV59:AX59" si="46">SUM(AV60:AV65)</f>
        <v>26</v>
      </c>
      <c r="AW59" s="657">
        <f t="shared" si="46"/>
        <v>6</v>
      </c>
      <c r="AX59" s="658">
        <f t="shared" si="46"/>
        <v>6</v>
      </c>
      <c r="AY59" s="594">
        <f>SUM(AY60:AY65)</f>
        <v>440</v>
      </c>
      <c r="AZ59" s="657">
        <f t="shared" ref="AZ59:BA59" si="47">SUM(AZ60:AZ65)</f>
        <v>28</v>
      </c>
      <c r="BA59" s="657">
        <f t="shared" si="47"/>
        <v>12</v>
      </c>
      <c r="BB59" s="658">
        <f>SUM(BB60:BB65)</f>
        <v>24</v>
      </c>
      <c r="BC59" s="764"/>
    </row>
    <row r="60" spans="2:55" ht="48" customHeight="1" x14ac:dyDescent="0.25">
      <c r="B60" s="674" t="s">
        <v>243</v>
      </c>
      <c r="C60" s="694" t="s">
        <v>340</v>
      </c>
      <c r="D60" s="603">
        <v>8</v>
      </c>
      <c r="E60" s="603"/>
      <c r="F60" s="618"/>
      <c r="G60" s="606">
        <f>H60+I60+J60</f>
        <v>150</v>
      </c>
      <c r="H60" s="691">
        <v>24</v>
      </c>
      <c r="I60" s="603">
        <v>12</v>
      </c>
      <c r="J60" s="603">
        <f>SUM(K60:P60)</f>
        <v>114</v>
      </c>
      <c r="K60" s="603">
        <v>62</v>
      </c>
      <c r="L60" s="674">
        <v>52</v>
      </c>
      <c r="M60" s="610"/>
      <c r="N60" s="610"/>
      <c r="O60" s="610"/>
      <c r="P60" s="618"/>
      <c r="Q60" s="692"/>
      <c r="R60" s="603"/>
      <c r="S60" s="603"/>
      <c r="T60" s="603"/>
      <c r="U60" s="603"/>
      <c r="V60" s="603"/>
      <c r="W60" s="693"/>
      <c r="X60" s="691"/>
      <c r="Y60" s="603"/>
      <c r="Z60" s="603"/>
      <c r="AA60" s="603"/>
      <c r="AB60" s="603"/>
      <c r="AC60" s="603"/>
      <c r="AD60" s="618"/>
      <c r="AE60" s="692"/>
      <c r="AF60" s="603"/>
      <c r="AG60" s="603"/>
      <c r="AH60" s="693"/>
      <c r="AI60" s="691"/>
      <c r="AJ60" s="603"/>
      <c r="AK60" s="603"/>
      <c r="AL60" s="693"/>
      <c r="AM60" s="691"/>
      <c r="AN60" s="603"/>
      <c r="AO60" s="603"/>
      <c r="AP60" s="693"/>
      <c r="AQ60" s="691"/>
      <c r="AR60" s="603"/>
      <c r="AS60" s="603"/>
      <c r="AT60" s="618"/>
      <c r="AU60" s="692">
        <v>46</v>
      </c>
      <c r="AV60" s="603">
        <v>14</v>
      </c>
      <c r="AW60" s="603"/>
      <c r="AX60" s="618"/>
      <c r="AY60" s="692">
        <v>68</v>
      </c>
      <c r="AZ60" s="603">
        <v>10</v>
      </c>
      <c r="BA60" s="603">
        <v>6</v>
      </c>
      <c r="BB60" s="618">
        <v>6</v>
      </c>
      <c r="BC60" s="769" t="s">
        <v>400</v>
      </c>
    </row>
    <row r="61" spans="2:55" ht="51" customHeight="1" x14ac:dyDescent="0.25">
      <c r="B61" s="684" t="s">
        <v>262</v>
      </c>
      <c r="C61" s="699" t="s">
        <v>341</v>
      </c>
      <c r="D61" s="619">
        <v>8</v>
      </c>
      <c r="E61" s="619"/>
      <c r="F61" s="635"/>
      <c r="G61" s="622">
        <f t="shared" ref="G61:G65" si="48">H61+I61+J61</f>
        <v>150</v>
      </c>
      <c r="H61" s="681">
        <v>18</v>
      </c>
      <c r="I61" s="619">
        <v>12</v>
      </c>
      <c r="J61" s="619">
        <f t="shared" ref="J61:J65" si="49">SUM(K61:P61)</f>
        <v>120</v>
      </c>
      <c r="K61" s="619">
        <v>68</v>
      </c>
      <c r="L61" s="684">
        <v>52</v>
      </c>
      <c r="M61" s="626"/>
      <c r="N61" s="626"/>
      <c r="O61" s="626"/>
      <c r="P61" s="635"/>
      <c r="Q61" s="682"/>
      <c r="R61" s="619"/>
      <c r="S61" s="619"/>
      <c r="T61" s="619"/>
      <c r="U61" s="619"/>
      <c r="V61" s="619"/>
      <c r="W61" s="683"/>
      <c r="X61" s="681"/>
      <c r="Y61" s="619"/>
      <c r="Z61" s="619"/>
      <c r="AA61" s="619"/>
      <c r="AB61" s="619"/>
      <c r="AC61" s="619"/>
      <c r="AD61" s="635"/>
      <c r="AE61" s="682"/>
      <c r="AF61" s="619"/>
      <c r="AG61" s="619"/>
      <c r="AH61" s="683"/>
      <c r="AI61" s="681"/>
      <c r="AJ61" s="619"/>
      <c r="AK61" s="619"/>
      <c r="AL61" s="683"/>
      <c r="AM61" s="681"/>
      <c r="AN61" s="619"/>
      <c r="AO61" s="619"/>
      <c r="AP61" s="683"/>
      <c r="AQ61" s="681"/>
      <c r="AR61" s="619"/>
      <c r="AS61" s="619"/>
      <c r="AT61" s="635"/>
      <c r="AU61" s="682"/>
      <c r="AV61" s="619"/>
      <c r="AW61" s="619"/>
      <c r="AX61" s="635"/>
      <c r="AY61" s="682">
        <v>120</v>
      </c>
      <c r="AZ61" s="619">
        <v>18</v>
      </c>
      <c r="BA61" s="619">
        <v>6</v>
      </c>
      <c r="BB61" s="635">
        <v>6</v>
      </c>
      <c r="BC61" s="766" t="s">
        <v>401</v>
      </c>
    </row>
    <row r="62" spans="2:55" ht="54" customHeight="1" thickBot="1" x14ac:dyDescent="0.3">
      <c r="B62" s="684" t="s">
        <v>339</v>
      </c>
      <c r="C62" s="699" t="s">
        <v>342</v>
      </c>
      <c r="D62" s="619">
        <v>7</v>
      </c>
      <c r="E62" s="619"/>
      <c r="F62" s="635"/>
      <c r="G62" s="622">
        <f t="shared" si="48"/>
        <v>118</v>
      </c>
      <c r="H62" s="681">
        <v>12</v>
      </c>
      <c r="I62" s="619">
        <v>12</v>
      </c>
      <c r="J62" s="619">
        <f t="shared" si="49"/>
        <v>94</v>
      </c>
      <c r="K62" s="619">
        <v>58</v>
      </c>
      <c r="L62" s="684">
        <v>36</v>
      </c>
      <c r="M62" s="626"/>
      <c r="N62" s="626"/>
      <c r="O62" s="626"/>
      <c r="P62" s="635"/>
      <c r="Q62" s="682"/>
      <c r="R62" s="619"/>
      <c r="S62" s="619"/>
      <c r="T62" s="619"/>
      <c r="U62" s="619"/>
      <c r="V62" s="619"/>
      <c r="W62" s="683"/>
      <c r="X62" s="681"/>
      <c r="Y62" s="619"/>
      <c r="Z62" s="619"/>
      <c r="AA62" s="619"/>
      <c r="AB62" s="619"/>
      <c r="AC62" s="619"/>
      <c r="AD62" s="635"/>
      <c r="AE62" s="682"/>
      <c r="AF62" s="619"/>
      <c r="AG62" s="619"/>
      <c r="AH62" s="683"/>
      <c r="AI62" s="681"/>
      <c r="AJ62" s="619"/>
      <c r="AK62" s="619"/>
      <c r="AL62" s="683"/>
      <c r="AM62" s="681"/>
      <c r="AN62" s="619"/>
      <c r="AO62" s="619"/>
      <c r="AP62" s="683"/>
      <c r="AQ62" s="681"/>
      <c r="AR62" s="619"/>
      <c r="AS62" s="619"/>
      <c r="AT62" s="635"/>
      <c r="AU62" s="682">
        <v>94</v>
      </c>
      <c r="AV62" s="619">
        <v>12</v>
      </c>
      <c r="AW62" s="619">
        <v>6</v>
      </c>
      <c r="AX62" s="635">
        <v>6</v>
      </c>
      <c r="AY62" s="682"/>
      <c r="AZ62" s="619"/>
      <c r="BA62" s="619"/>
      <c r="BB62" s="635"/>
      <c r="BC62" s="772" t="s">
        <v>399</v>
      </c>
    </row>
    <row r="63" spans="2:55" ht="39.6" customHeight="1" thickBot="1" x14ac:dyDescent="0.3">
      <c r="B63" s="704" t="s">
        <v>298</v>
      </c>
      <c r="C63" s="705" t="s">
        <v>359</v>
      </c>
      <c r="D63" s="619"/>
      <c r="E63" s="619">
        <v>8</v>
      </c>
      <c r="F63" s="635"/>
      <c r="G63" s="622">
        <f t="shared" si="48"/>
        <v>108</v>
      </c>
      <c r="H63" s="708"/>
      <c r="I63" s="619"/>
      <c r="J63" s="619">
        <f t="shared" si="49"/>
        <v>108</v>
      </c>
      <c r="K63" s="619"/>
      <c r="L63" s="619"/>
      <c r="M63" s="619">
        <f t="shared" ref="M63:M75" si="50">SUM(N63:O63)</f>
        <v>0</v>
      </c>
      <c r="N63" s="619"/>
      <c r="O63" s="619"/>
      <c r="P63" s="635">
        <v>108</v>
      </c>
      <c r="Q63" s="682"/>
      <c r="R63" s="619"/>
      <c r="S63" s="619"/>
      <c r="T63" s="619"/>
      <c r="U63" s="619"/>
      <c r="V63" s="619"/>
      <c r="W63" s="683"/>
      <c r="X63" s="681"/>
      <c r="Y63" s="619"/>
      <c r="Z63" s="619"/>
      <c r="AA63" s="619"/>
      <c r="AB63" s="619"/>
      <c r="AC63" s="619"/>
      <c r="AD63" s="635"/>
      <c r="AE63" s="682"/>
      <c r="AF63" s="619"/>
      <c r="AG63" s="619"/>
      <c r="AH63" s="683"/>
      <c r="AI63" s="681"/>
      <c r="AJ63" s="619"/>
      <c r="AK63" s="619"/>
      <c r="AL63" s="683"/>
      <c r="AM63" s="681"/>
      <c r="AN63" s="619"/>
      <c r="AO63" s="619"/>
      <c r="AP63" s="683"/>
      <c r="AQ63" s="681"/>
      <c r="AR63" s="619"/>
      <c r="AS63" s="619"/>
      <c r="AT63" s="635"/>
      <c r="AU63" s="682"/>
      <c r="AV63" s="619"/>
      <c r="AW63" s="619"/>
      <c r="AX63" s="635"/>
      <c r="AY63" s="682">
        <v>108</v>
      </c>
      <c r="AZ63" s="619"/>
      <c r="BA63" s="619"/>
      <c r="BB63" s="635"/>
      <c r="BC63" s="765" t="s">
        <v>402</v>
      </c>
    </row>
    <row r="64" spans="2:55" ht="43.15" customHeight="1" thickBot="1" x14ac:dyDescent="0.3">
      <c r="B64" s="704" t="s">
        <v>126</v>
      </c>
      <c r="C64" s="705" t="s">
        <v>360</v>
      </c>
      <c r="D64" s="626"/>
      <c r="E64" s="619">
        <v>8</v>
      </c>
      <c r="F64" s="635"/>
      <c r="G64" s="622">
        <f t="shared" si="48"/>
        <v>144</v>
      </c>
      <c r="H64" s="681"/>
      <c r="I64" s="619"/>
      <c r="J64" s="619">
        <f t="shared" si="49"/>
        <v>144</v>
      </c>
      <c r="K64" s="619"/>
      <c r="L64" s="619"/>
      <c r="M64" s="619">
        <f t="shared" si="50"/>
        <v>0</v>
      </c>
      <c r="N64" s="619"/>
      <c r="O64" s="619"/>
      <c r="P64" s="635">
        <v>144</v>
      </c>
      <c r="Q64" s="682"/>
      <c r="R64" s="619"/>
      <c r="S64" s="619"/>
      <c r="T64" s="619"/>
      <c r="U64" s="619"/>
      <c r="V64" s="619"/>
      <c r="W64" s="683"/>
      <c r="X64" s="681"/>
      <c r="Y64" s="619"/>
      <c r="Z64" s="619"/>
      <c r="AA64" s="619"/>
      <c r="AB64" s="619"/>
      <c r="AC64" s="619"/>
      <c r="AD64" s="635"/>
      <c r="AE64" s="682"/>
      <c r="AF64" s="619"/>
      <c r="AG64" s="619"/>
      <c r="AH64" s="683"/>
      <c r="AI64" s="681"/>
      <c r="AJ64" s="619"/>
      <c r="AK64" s="619"/>
      <c r="AL64" s="683"/>
      <c r="AM64" s="681"/>
      <c r="AN64" s="619"/>
      <c r="AO64" s="619"/>
      <c r="AP64" s="683"/>
      <c r="AQ64" s="681"/>
      <c r="AR64" s="619"/>
      <c r="AS64" s="619"/>
      <c r="AT64" s="635"/>
      <c r="AU64" s="682"/>
      <c r="AV64" s="619"/>
      <c r="AW64" s="619"/>
      <c r="AX64" s="635"/>
      <c r="AY64" s="682">
        <v>144</v>
      </c>
      <c r="AZ64" s="619"/>
      <c r="BA64" s="619"/>
      <c r="BB64" s="635"/>
      <c r="BC64" s="765" t="s">
        <v>402</v>
      </c>
    </row>
    <row r="65" spans="1:55" ht="25.15" customHeight="1" thickBot="1" x14ac:dyDescent="0.3">
      <c r="B65" s="706" t="s">
        <v>314</v>
      </c>
      <c r="C65" s="758" t="s">
        <v>385</v>
      </c>
      <c r="D65" s="641">
        <v>8</v>
      </c>
      <c r="E65" s="641"/>
      <c r="F65" s="653"/>
      <c r="G65" s="644">
        <f t="shared" si="48"/>
        <v>12</v>
      </c>
      <c r="H65" s="687"/>
      <c r="I65" s="707">
        <v>12</v>
      </c>
      <c r="J65" s="641">
        <f t="shared" si="49"/>
        <v>0</v>
      </c>
      <c r="K65" s="641"/>
      <c r="L65" s="641"/>
      <c r="M65" s="641">
        <f t="shared" si="50"/>
        <v>0</v>
      </c>
      <c r="N65" s="641"/>
      <c r="O65" s="641"/>
      <c r="P65" s="653"/>
      <c r="Q65" s="688"/>
      <c r="R65" s="641"/>
      <c r="S65" s="641"/>
      <c r="T65" s="641"/>
      <c r="U65" s="641"/>
      <c r="V65" s="641"/>
      <c r="W65" s="689"/>
      <c r="X65" s="687"/>
      <c r="Y65" s="641"/>
      <c r="Z65" s="641"/>
      <c r="AA65" s="641"/>
      <c r="AB65" s="641"/>
      <c r="AC65" s="641"/>
      <c r="AD65" s="653"/>
      <c r="AE65" s="688"/>
      <c r="AF65" s="641"/>
      <c r="AG65" s="641"/>
      <c r="AH65" s="689"/>
      <c r="AI65" s="687"/>
      <c r="AJ65" s="641"/>
      <c r="AK65" s="641"/>
      <c r="AL65" s="689"/>
      <c r="AM65" s="687"/>
      <c r="AN65" s="641"/>
      <c r="AO65" s="641"/>
      <c r="AP65" s="689"/>
      <c r="AQ65" s="687"/>
      <c r="AR65" s="641"/>
      <c r="AS65" s="641"/>
      <c r="AT65" s="653"/>
      <c r="AU65" s="688"/>
      <c r="AV65" s="641"/>
      <c r="AW65" s="641"/>
      <c r="AX65" s="653"/>
      <c r="AY65" s="688"/>
      <c r="AZ65" s="641"/>
      <c r="BA65" s="641"/>
      <c r="BB65" s="653">
        <v>12</v>
      </c>
      <c r="BC65" s="764"/>
    </row>
    <row r="66" spans="1:55" ht="42.6" customHeight="1" thickBot="1" x14ac:dyDescent="0.3">
      <c r="B66" s="700" t="s">
        <v>244</v>
      </c>
      <c r="C66" s="701" t="s">
        <v>343</v>
      </c>
      <c r="D66" s="702" t="s">
        <v>354</v>
      </c>
      <c r="E66" s="657">
        <v>2</v>
      </c>
      <c r="F66" s="658">
        <v>0</v>
      </c>
      <c r="G66" s="585">
        <f>SUM(G67:G71)</f>
        <v>460</v>
      </c>
      <c r="H66" s="585">
        <f t="shared" ref="H66:M66" si="51">SUM(H67:H71)</f>
        <v>30</v>
      </c>
      <c r="I66" s="585">
        <f t="shared" si="51"/>
        <v>36</v>
      </c>
      <c r="J66" s="585">
        <f t="shared" si="51"/>
        <v>394</v>
      </c>
      <c r="K66" s="585">
        <f t="shared" si="51"/>
        <v>80</v>
      </c>
      <c r="L66" s="585">
        <f t="shared" si="51"/>
        <v>62</v>
      </c>
      <c r="M66" s="585">
        <f t="shared" si="51"/>
        <v>0</v>
      </c>
      <c r="N66" s="657">
        <f t="shared" ref="N66:P66" si="52">SUM(N67:N70)</f>
        <v>0</v>
      </c>
      <c r="O66" s="657">
        <f t="shared" si="52"/>
        <v>0</v>
      </c>
      <c r="P66" s="658">
        <f t="shared" si="52"/>
        <v>252</v>
      </c>
      <c r="Q66" s="594"/>
      <c r="R66" s="657"/>
      <c r="S66" s="657"/>
      <c r="T66" s="657"/>
      <c r="U66" s="657"/>
      <c r="V66" s="657"/>
      <c r="W66" s="659"/>
      <c r="X66" s="656"/>
      <c r="Y66" s="657"/>
      <c r="Z66" s="657"/>
      <c r="AA66" s="657"/>
      <c r="AB66" s="657"/>
      <c r="AC66" s="657"/>
      <c r="AD66" s="658"/>
      <c r="AE66" s="594">
        <f>SUM(AE67:AE71)</f>
        <v>206</v>
      </c>
      <c r="AF66" s="657">
        <f t="shared" ref="AF66:AK66" si="53">SUM(AF67:AF71)</f>
        <v>16</v>
      </c>
      <c r="AG66" s="657">
        <f t="shared" si="53"/>
        <v>6</v>
      </c>
      <c r="AH66" s="659">
        <f t="shared" si="53"/>
        <v>6</v>
      </c>
      <c r="AI66" s="656">
        <f t="shared" si="53"/>
        <v>188</v>
      </c>
      <c r="AJ66" s="657">
        <f t="shared" si="53"/>
        <v>14</v>
      </c>
      <c r="AK66" s="657">
        <f t="shared" si="53"/>
        <v>6</v>
      </c>
      <c r="AL66" s="659">
        <f>SUM(AL67:AL71)</f>
        <v>18</v>
      </c>
      <c r="AM66" s="656"/>
      <c r="AN66" s="657"/>
      <c r="AO66" s="657"/>
      <c r="AP66" s="659"/>
      <c r="AQ66" s="656"/>
      <c r="AR66" s="657"/>
      <c r="AS66" s="657"/>
      <c r="AT66" s="658"/>
      <c r="AU66" s="594"/>
      <c r="AV66" s="657"/>
      <c r="AW66" s="657"/>
      <c r="AX66" s="658"/>
      <c r="AY66" s="594"/>
      <c r="AZ66" s="657"/>
      <c r="BA66" s="657"/>
      <c r="BB66" s="658"/>
      <c r="BC66" s="764"/>
    </row>
    <row r="67" spans="1:55" ht="39" customHeight="1" thickBot="1" x14ac:dyDescent="0.3">
      <c r="B67" s="694" t="s">
        <v>245</v>
      </c>
      <c r="C67" s="694" t="s">
        <v>344</v>
      </c>
      <c r="D67" s="603">
        <v>3</v>
      </c>
      <c r="E67" s="603"/>
      <c r="F67" s="618"/>
      <c r="G67" s="606">
        <f>H67+I67+J67</f>
        <v>96</v>
      </c>
      <c r="H67" s="691">
        <v>12</v>
      </c>
      <c r="I67" s="603">
        <v>12</v>
      </c>
      <c r="J67" s="603">
        <f>SUM(K67:L67)</f>
        <v>72</v>
      </c>
      <c r="K67" s="603">
        <v>40</v>
      </c>
      <c r="L67" s="603">
        <v>32</v>
      </c>
      <c r="M67" s="610"/>
      <c r="N67" s="610"/>
      <c r="O67" s="610"/>
      <c r="P67" s="618"/>
      <c r="Q67" s="692"/>
      <c r="R67" s="603"/>
      <c r="S67" s="603"/>
      <c r="T67" s="603"/>
      <c r="U67" s="603"/>
      <c r="V67" s="603"/>
      <c r="W67" s="693"/>
      <c r="X67" s="691"/>
      <c r="Y67" s="603"/>
      <c r="Z67" s="603"/>
      <c r="AA67" s="603"/>
      <c r="AB67" s="603"/>
      <c r="AC67" s="603"/>
      <c r="AD67" s="618"/>
      <c r="AE67" s="692">
        <v>72</v>
      </c>
      <c r="AF67" s="603">
        <v>12</v>
      </c>
      <c r="AG67" s="603">
        <v>6</v>
      </c>
      <c r="AH67" s="693">
        <v>6</v>
      </c>
      <c r="AI67" s="691"/>
      <c r="AJ67" s="603"/>
      <c r="AK67" s="603"/>
      <c r="AL67" s="693"/>
      <c r="AM67" s="691"/>
      <c r="AN67" s="603"/>
      <c r="AO67" s="603"/>
      <c r="AP67" s="693"/>
      <c r="AQ67" s="691"/>
      <c r="AR67" s="603"/>
      <c r="AS67" s="603"/>
      <c r="AT67" s="618"/>
      <c r="AU67" s="692"/>
      <c r="AV67" s="603"/>
      <c r="AW67" s="603"/>
      <c r="AX67" s="618"/>
      <c r="AY67" s="692"/>
      <c r="AZ67" s="603"/>
      <c r="BA67" s="603"/>
      <c r="BB67" s="618"/>
      <c r="BC67" s="771" t="s">
        <v>395</v>
      </c>
    </row>
    <row r="68" spans="1:55" ht="58.15" customHeight="1" thickBot="1" x14ac:dyDescent="0.3">
      <c r="B68" s="699" t="s">
        <v>264</v>
      </c>
      <c r="C68" s="699" t="s">
        <v>345</v>
      </c>
      <c r="D68" s="619">
        <v>4</v>
      </c>
      <c r="E68" s="619"/>
      <c r="F68" s="635"/>
      <c r="G68" s="622">
        <f>H68+I68+J68</f>
        <v>100</v>
      </c>
      <c r="H68" s="681">
        <v>18</v>
      </c>
      <c r="I68" s="619">
        <v>12</v>
      </c>
      <c r="J68" s="619">
        <f>SUM(K68:L68)</f>
        <v>70</v>
      </c>
      <c r="K68" s="619">
        <v>40</v>
      </c>
      <c r="L68" s="619">
        <v>30</v>
      </c>
      <c r="M68" s="626"/>
      <c r="N68" s="626"/>
      <c r="O68" s="626"/>
      <c r="P68" s="635"/>
      <c r="Q68" s="682"/>
      <c r="R68" s="619"/>
      <c r="S68" s="619"/>
      <c r="T68" s="619"/>
      <c r="U68" s="619"/>
      <c r="V68" s="619"/>
      <c r="W68" s="683"/>
      <c r="X68" s="681"/>
      <c r="Y68" s="619"/>
      <c r="Z68" s="619"/>
      <c r="AA68" s="619"/>
      <c r="AB68" s="619"/>
      <c r="AC68" s="619"/>
      <c r="AD68" s="635"/>
      <c r="AE68" s="682">
        <v>26</v>
      </c>
      <c r="AF68" s="619">
        <v>4</v>
      </c>
      <c r="AG68" s="619"/>
      <c r="AH68" s="683"/>
      <c r="AI68" s="681">
        <v>44</v>
      </c>
      <c r="AJ68" s="619">
        <v>14</v>
      </c>
      <c r="AK68" s="619">
        <v>6</v>
      </c>
      <c r="AL68" s="683">
        <v>6</v>
      </c>
      <c r="AM68" s="681"/>
      <c r="AN68" s="619"/>
      <c r="AO68" s="619"/>
      <c r="AP68" s="683"/>
      <c r="AQ68" s="681"/>
      <c r="AR68" s="619"/>
      <c r="AS68" s="619"/>
      <c r="AT68" s="635"/>
      <c r="AU68" s="682"/>
      <c r="AV68" s="619"/>
      <c r="AW68" s="619"/>
      <c r="AX68" s="635"/>
      <c r="AY68" s="682"/>
      <c r="AZ68" s="619"/>
      <c r="BA68" s="619"/>
      <c r="BB68" s="635"/>
      <c r="BC68" s="765" t="s">
        <v>396</v>
      </c>
    </row>
    <row r="69" spans="1:55" ht="54" customHeight="1" thickBot="1" x14ac:dyDescent="0.3">
      <c r="B69" s="704" t="s">
        <v>265</v>
      </c>
      <c r="C69" s="705" t="s">
        <v>361</v>
      </c>
      <c r="D69" s="619"/>
      <c r="E69" s="619">
        <v>3</v>
      </c>
      <c r="F69" s="635"/>
      <c r="G69" s="622">
        <v>108</v>
      </c>
      <c r="H69" s="681"/>
      <c r="I69" s="619"/>
      <c r="J69" s="619">
        <v>108</v>
      </c>
      <c r="K69" s="619"/>
      <c r="L69" s="619"/>
      <c r="M69" s="619">
        <f t="shared" si="50"/>
        <v>0</v>
      </c>
      <c r="N69" s="619"/>
      <c r="O69" s="619"/>
      <c r="P69" s="635">
        <v>108</v>
      </c>
      <c r="Q69" s="682"/>
      <c r="R69" s="619"/>
      <c r="S69" s="619"/>
      <c r="T69" s="619"/>
      <c r="U69" s="619"/>
      <c r="V69" s="619"/>
      <c r="W69" s="683"/>
      <c r="X69" s="681"/>
      <c r="Y69" s="619"/>
      <c r="Z69" s="619"/>
      <c r="AA69" s="619"/>
      <c r="AB69" s="619"/>
      <c r="AC69" s="619"/>
      <c r="AD69" s="635"/>
      <c r="AE69" s="682">
        <v>108</v>
      </c>
      <c r="AF69" s="619"/>
      <c r="AG69" s="619"/>
      <c r="AH69" s="683"/>
      <c r="AI69" s="681"/>
      <c r="AJ69" s="619"/>
      <c r="AK69" s="619"/>
      <c r="AL69" s="683"/>
      <c r="AM69" s="681"/>
      <c r="AN69" s="619"/>
      <c r="AO69" s="619"/>
      <c r="AP69" s="683"/>
      <c r="AQ69" s="681"/>
      <c r="AR69" s="619"/>
      <c r="AS69" s="619"/>
      <c r="AT69" s="635"/>
      <c r="AU69" s="682"/>
      <c r="AV69" s="619"/>
      <c r="AW69" s="619"/>
      <c r="AX69" s="635"/>
      <c r="AY69" s="682"/>
      <c r="AZ69" s="619"/>
      <c r="BA69" s="619"/>
      <c r="BB69" s="635"/>
      <c r="BC69" s="765" t="s">
        <v>397</v>
      </c>
    </row>
    <row r="70" spans="1:55" ht="73.150000000000006" customHeight="1" thickBot="1" x14ac:dyDescent="0.3">
      <c r="A70" s="709"/>
      <c r="B70" s="704" t="s">
        <v>248</v>
      </c>
      <c r="C70" s="705" t="s">
        <v>362</v>
      </c>
      <c r="D70" s="619"/>
      <c r="E70" s="619">
        <v>4</v>
      </c>
      <c r="F70" s="635"/>
      <c r="G70" s="622">
        <v>144</v>
      </c>
      <c r="H70" s="681"/>
      <c r="I70" s="619"/>
      <c r="J70" s="619">
        <v>144</v>
      </c>
      <c r="K70" s="619"/>
      <c r="L70" s="619"/>
      <c r="M70" s="619">
        <f t="shared" si="50"/>
        <v>0</v>
      </c>
      <c r="N70" s="619"/>
      <c r="O70" s="619"/>
      <c r="P70" s="635">
        <v>144</v>
      </c>
      <c r="Q70" s="682"/>
      <c r="R70" s="619"/>
      <c r="S70" s="619"/>
      <c r="T70" s="619"/>
      <c r="U70" s="619"/>
      <c r="V70" s="619"/>
      <c r="W70" s="683"/>
      <c r="X70" s="681"/>
      <c r="Y70" s="619"/>
      <c r="Z70" s="619"/>
      <c r="AA70" s="619"/>
      <c r="AB70" s="619"/>
      <c r="AC70" s="619"/>
      <c r="AD70" s="635"/>
      <c r="AE70" s="682"/>
      <c r="AF70" s="619"/>
      <c r="AG70" s="619"/>
      <c r="AH70" s="683"/>
      <c r="AI70" s="681">
        <v>144</v>
      </c>
      <c r="AJ70" s="619"/>
      <c r="AK70" s="619"/>
      <c r="AL70" s="683"/>
      <c r="AM70" s="681"/>
      <c r="AN70" s="619"/>
      <c r="AO70" s="619"/>
      <c r="AP70" s="683"/>
      <c r="AQ70" s="681"/>
      <c r="AR70" s="619"/>
      <c r="AS70" s="619"/>
      <c r="AT70" s="635"/>
      <c r="AU70" s="682"/>
      <c r="AV70" s="619"/>
      <c r="AW70" s="619"/>
      <c r="AX70" s="635"/>
      <c r="AY70" s="682"/>
      <c r="AZ70" s="619"/>
      <c r="BA70" s="619"/>
      <c r="BB70" s="635"/>
      <c r="BC70" s="765" t="s">
        <v>398</v>
      </c>
    </row>
    <row r="71" spans="1:55" ht="21" customHeight="1" thickBot="1" x14ac:dyDescent="0.3">
      <c r="B71" s="706" t="s">
        <v>315</v>
      </c>
      <c r="C71" s="758" t="s">
        <v>385</v>
      </c>
      <c r="D71" s="641">
        <v>4</v>
      </c>
      <c r="E71" s="641"/>
      <c r="F71" s="653"/>
      <c r="G71" s="644">
        <v>12</v>
      </c>
      <c r="H71" s="687"/>
      <c r="I71" s="707">
        <v>12</v>
      </c>
      <c r="J71" s="641"/>
      <c r="K71" s="641"/>
      <c r="L71" s="641"/>
      <c r="M71" s="641">
        <f t="shared" si="50"/>
        <v>0</v>
      </c>
      <c r="N71" s="641"/>
      <c r="O71" s="641"/>
      <c r="P71" s="653"/>
      <c r="Q71" s="688"/>
      <c r="R71" s="641"/>
      <c r="S71" s="641"/>
      <c r="T71" s="641"/>
      <c r="U71" s="641"/>
      <c r="V71" s="641"/>
      <c r="W71" s="689"/>
      <c r="X71" s="687"/>
      <c r="Y71" s="641"/>
      <c r="Z71" s="641"/>
      <c r="AA71" s="641"/>
      <c r="AB71" s="641"/>
      <c r="AC71" s="641"/>
      <c r="AD71" s="653"/>
      <c r="AE71" s="688"/>
      <c r="AF71" s="641"/>
      <c r="AG71" s="641"/>
      <c r="AH71" s="689"/>
      <c r="AI71" s="687"/>
      <c r="AJ71" s="641"/>
      <c r="AK71" s="641"/>
      <c r="AL71" s="689">
        <v>12</v>
      </c>
      <c r="AM71" s="687"/>
      <c r="AN71" s="641"/>
      <c r="AO71" s="641"/>
      <c r="AP71" s="689"/>
      <c r="AQ71" s="687"/>
      <c r="AR71" s="641"/>
      <c r="AS71" s="641"/>
      <c r="AT71" s="653"/>
      <c r="AU71" s="688"/>
      <c r="AV71" s="641"/>
      <c r="AW71" s="641"/>
      <c r="AX71" s="653"/>
      <c r="AY71" s="688"/>
      <c r="AZ71" s="641"/>
      <c r="BA71" s="641"/>
      <c r="BB71" s="653"/>
      <c r="BC71" s="764"/>
    </row>
    <row r="72" spans="1:55" ht="46.9" customHeight="1" thickBot="1" x14ac:dyDescent="0.3">
      <c r="B72" s="710" t="s">
        <v>346</v>
      </c>
      <c r="C72" s="701" t="s">
        <v>347</v>
      </c>
      <c r="D72" s="702" t="s">
        <v>263</v>
      </c>
      <c r="E72" s="657">
        <v>2</v>
      </c>
      <c r="F72" s="661"/>
      <c r="G72" s="585">
        <f>SUM(G73:G76)</f>
        <v>314</v>
      </c>
      <c r="H72" s="585">
        <f t="shared" ref="H72:P72" si="54">SUM(H73:H76)</f>
        <v>26</v>
      </c>
      <c r="I72" s="585">
        <f t="shared" si="54"/>
        <v>24</v>
      </c>
      <c r="J72" s="585">
        <f t="shared" si="54"/>
        <v>264</v>
      </c>
      <c r="K72" s="585">
        <f t="shared" si="54"/>
        <v>80</v>
      </c>
      <c r="L72" s="585">
        <f t="shared" si="54"/>
        <v>40</v>
      </c>
      <c r="M72" s="585">
        <f t="shared" si="54"/>
        <v>0</v>
      </c>
      <c r="N72" s="585">
        <f t="shared" si="54"/>
        <v>0</v>
      </c>
      <c r="O72" s="585">
        <f t="shared" si="54"/>
        <v>0</v>
      </c>
      <c r="P72" s="585">
        <f t="shared" si="54"/>
        <v>144</v>
      </c>
      <c r="Q72" s="594"/>
      <c r="R72" s="657"/>
      <c r="S72" s="657"/>
      <c r="T72" s="657"/>
      <c r="U72" s="657"/>
      <c r="V72" s="657"/>
      <c r="W72" s="659"/>
      <c r="X72" s="656"/>
      <c r="Y72" s="657"/>
      <c r="Z72" s="657"/>
      <c r="AA72" s="657"/>
      <c r="AB72" s="657"/>
      <c r="AC72" s="657"/>
      <c r="AD72" s="658"/>
      <c r="AE72" s="594"/>
      <c r="AF72" s="657"/>
      <c r="AG72" s="657"/>
      <c r="AH72" s="659"/>
      <c r="AI72" s="656"/>
      <c r="AJ72" s="657"/>
      <c r="AK72" s="657"/>
      <c r="AL72" s="659"/>
      <c r="AM72" s="656"/>
      <c r="AN72" s="657"/>
      <c r="AO72" s="657"/>
      <c r="AP72" s="659"/>
      <c r="AQ72" s="656"/>
      <c r="AR72" s="657"/>
      <c r="AS72" s="657"/>
      <c r="AT72" s="658"/>
      <c r="AU72" s="594">
        <f>SUM(AU73:AU76)</f>
        <v>264</v>
      </c>
      <c r="AV72" s="657">
        <f t="shared" ref="AV72:AX72" si="55">SUM(AV73:AV76)</f>
        <v>26</v>
      </c>
      <c r="AW72" s="657">
        <f t="shared" si="55"/>
        <v>6</v>
      </c>
      <c r="AX72" s="658">
        <f t="shared" si="55"/>
        <v>18</v>
      </c>
      <c r="AY72" s="594"/>
      <c r="AZ72" s="657"/>
      <c r="BA72" s="657"/>
      <c r="BB72" s="658"/>
      <c r="BC72" s="764"/>
    </row>
    <row r="73" spans="1:55" ht="46.9" customHeight="1" thickBot="1" x14ac:dyDescent="0.3">
      <c r="B73" s="694" t="s">
        <v>348</v>
      </c>
      <c r="C73" s="694" t="s">
        <v>349</v>
      </c>
      <c r="D73" s="603">
        <v>7</v>
      </c>
      <c r="E73" s="603"/>
      <c r="F73" s="618"/>
      <c r="G73" s="606">
        <f>H73+I73+J73</f>
        <v>158</v>
      </c>
      <c r="H73" s="691">
        <v>26</v>
      </c>
      <c r="I73" s="603">
        <v>12</v>
      </c>
      <c r="J73" s="603">
        <f>SUM(K73:L73)</f>
        <v>120</v>
      </c>
      <c r="K73" s="603">
        <v>80</v>
      </c>
      <c r="L73" s="603">
        <v>40</v>
      </c>
      <c r="M73" s="610"/>
      <c r="N73" s="610"/>
      <c r="O73" s="610"/>
      <c r="P73" s="618"/>
      <c r="Q73" s="692"/>
      <c r="R73" s="603"/>
      <c r="S73" s="603"/>
      <c r="T73" s="603"/>
      <c r="U73" s="603"/>
      <c r="V73" s="603"/>
      <c r="W73" s="693"/>
      <c r="X73" s="691"/>
      <c r="Y73" s="603"/>
      <c r="Z73" s="603"/>
      <c r="AA73" s="603"/>
      <c r="AB73" s="603"/>
      <c r="AC73" s="603"/>
      <c r="AD73" s="618"/>
      <c r="AE73" s="692"/>
      <c r="AF73" s="603"/>
      <c r="AG73" s="603"/>
      <c r="AH73" s="693"/>
      <c r="AI73" s="691"/>
      <c r="AJ73" s="603"/>
      <c r="AK73" s="603"/>
      <c r="AL73" s="693"/>
      <c r="AM73" s="691"/>
      <c r="AN73" s="603"/>
      <c r="AO73" s="603"/>
      <c r="AP73" s="693"/>
      <c r="AQ73" s="691"/>
      <c r="AR73" s="603"/>
      <c r="AS73" s="603"/>
      <c r="AT73" s="618"/>
      <c r="AU73" s="692">
        <v>120</v>
      </c>
      <c r="AV73" s="603">
        <v>26</v>
      </c>
      <c r="AW73" s="603">
        <v>6</v>
      </c>
      <c r="AX73" s="618">
        <v>6</v>
      </c>
      <c r="AY73" s="692"/>
      <c r="AZ73" s="603"/>
      <c r="BA73" s="603"/>
      <c r="BB73" s="618"/>
      <c r="BC73" s="765" t="s">
        <v>394</v>
      </c>
    </row>
    <row r="74" spans="1:55" ht="46.9" customHeight="1" thickBot="1" x14ac:dyDescent="0.3">
      <c r="B74" s="704" t="s">
        <v>350</v>
      </c>
      <c r="C74" s="750" t="s">
        <v>363</v>
      </c>
      <c r="D74" s="619"/>
      <c r="E74" s="619">
        <v>7</v>
      </c>
      <c r="F74" s="635"/>
      <c r="G74" s="622">
        <v>72</v>
      </c>
      <c r="H74" s="708"/>
      <c r="I74" s="619"/>
      <c r="J74" s="619">
        <v>72</v>
      </c>
      <c r="K74" s="619"/>
      <c r="L74" s="619"/>
      <c r="M74" s="619">
        <f t="shared" si="50"/>
        <v>0</v>
      </c>
      <c r="N74" s="619"/>
      <c r="O74" s="619"/>
      <c r="P74" s="635">
        <v>72</v>
      </c>
      <c r="Q74" s="682"/>
      <c r="R74" s="619"/>
      <c r="S74" s="619"/>
      <c r="T74" s="619"/>
      <c r="U74" s="619"/>
      <c r="V74" s="619"/>
      <c r="W74" s="683"/>
      <c r="X74" s="681"/>
      <c r="Y74" s="619"/>
      <c r="Z74" s="619"/>
      <c r="AA74" s="619"/>
      <c r="AB74" s="619"/>
      <c r="AC74" s="619"/>
      <c r="AD74" s="635"/>
      <c r="AE74" s="682"/>
      <c r="AF74" s="619"/>
      <c r="AG74" s="619"/>
      <c r="AH74" s="683"/>
      <c r="AI74" s="681"/>
      <c r="AJ74" s="619"/>
      <c r="AK74" s="619"/>
      <c r="AL74" s="683"/>
      <c r="AM74" s="681"/>
      <c r="AN74" s="619"/>
      <c r="AO74" s="619"/>
      <c r="AP74" s="683"/>
      <c r="AQ74" s="681"/>
      <c r="AR74" s="619"/>
      <c r="AS74" s="619"/>
      <c r="AT74" s="635"/>
      <c r="AU74" s="682">
        <v>72</v>
      </c>
      <c r="AV74" s="619"/>
      <c r="AW74" s="619"/>
      <c r="AX74" s="635"/>
      <c r="AY74" s="682"/>
      <c r="AZ74" s="619"/>
      <c r="BA74" s="619"/>
      <c r="BB74" s="635"/>
      <c r="BC74" s="765" t="s">
        <v>394</v>
      </c>
    </row>
    <row r="75" spans="1:55" ht="37.9" customHeight="1" thickBot="1" x14ac:dyDescent="0.3">
      <c r="B75" s="704" t="s">
        <v>351</v>
      </c>
      <c r="C75" s="705" t="s">
        <v>246</v>
      </c>
      <c r="D75" s="619"/>
      <c r="E75" s="619">
        <v>7</v>
      </c>
      <c r="F75" s="635"/>
      <c r="G75" s="622">
        <v>72</v>
      </c>
      <c r="H75" s="711"/>
      <c r="I75" s="619"/>
      <c r="J75" s="619">
        <v>72</v>
      </c>
      <c r="K75" s="619"/>
      <c r="L75" s="712"/>
      <c r="M75" s="619">
        <f t="shared" si="50"/>
        <v>0</v>
      </c>
      <c r="N75" s="619"/>
      <c r="O75" s="619"/>
      <c r="P75" s="635">
        <v>72</v>
      </c>
      <c r="Q75" s="682"/>
      <c r="R75" s="619"/>
      <c r="S75" s="619"/>
      <c r="T75" s="619"/>
      <c r="U75" s="619"/>
      <c r="V75" s="619"/>
      <c r="W75" s="683"/>
      <c r="X75" s="681"/>
      <c r="Y75" s="619"/>
      <c r="Z75" s="619"/>
      <c r="AA75" s="619"/>
      <c r="AB75" s="619"/>
      <c r="AC75" s="619"/>
      <c r="AD75" s="635"/>
      <c r="AE75" s="637"/>
      <c r="AF75" s="638"/>
      <c r="AG75" s="638"/>
      <c r="AH75" s="639"/>
      <c r="AI75" s="628"/>
      <c r="AJ75" s="638"/>
      <c r="AK75" s="638"/>
      <c r="AL75" s="683"/>
      <c r="AM75" s="628"/>
      <c r="AN75" s="638"/>
      <c r="AO75" s="638"/>
      <c r="AP75" s="639"/>
      <c r="AQ75" s="681"/>
      <c r="AR75" s="619"/>
      <c r="AS75" s="619"/>
      <c r="AT75" s="635"/>
      <c r="AU75" s="682">
        <v>72</v>
      </c>
      <c r="AV75" s="619"/>
      <c r="AW75" s="619"/>
      <c r="AX75" s="635"/>
      <c r="AY75" s="682"/>
      <c r="AZ75" s="638"/>
      <c r="BA75" s="638"/>
      <c r="BB75" s="640"/>
      <c r="BC75" s="764"/>
    </row>
    <row r="76" spans="1:55" ht="21" customHeight="1" thickBot="1" x14ac:dyDescent="0.3">
      <c r="B76" s="706" t="s">
        <v>352</v>
      </c>
      <c r="C76" s="758" t="s">
        <v>385</v>
      </c>
      <c r="D76" s="641">
        <v>7</v>
      </c>
      <c r="E76" s="641"/>
      <c r="F76" s="653"/>
      <c r="G76" s="644">
        <v>12</v>
      </c>
      <c r="H76" s="713"/>
      <c r="I76" s="707">
        <v>12</v>
      </c>
      <c r="J76" s="641"/>
      <c r="K76" s="641"/>
      <c r="L76" s="707"/>
      <c r="M76" s="641"/>
      <c r="N76" s="641"/>
      <c r="O76" s="641"/>
      <c r="P76" s="653"/>
      <c r="Q76" s="688"/>
      <c r="R76" s="641"/>
      <c r="S76" s="641"/>
      <c r="T76" s="641"/>
      <c r="U76" s="641"/>
      <c r="V76" s="641"/>
      <c r="W76" s="689"/>
      <c r="X76" s="687"/>
      <c r="Y76" s="641"/>
      <c r="Z76" s="641"/>
      <c r="AA76" s="641"/>
      <c r="AB76" s="641"/>
      <c r="AC76" s="641"/>
      <c r="AD76" s="653"/>
      <c r="AE76" s="714"/>
      <c r="AF76" s="715"/>
      <c r="AG76" s="715"/>
      <c r="AH76" s="716"/>
      <c r="AI76" s="650"/>
      <c r="AJ76" s="715"/>
      <c r="AK76" s="715"/>
      <c r="AL76" s="689"/>
      <c r="AM76" s="650"/>
      <c r="AN76" s="715"/>
      <c r="AO76" s="715"/>
      <c r="AP76" s="716"/>
      <c r="AQ76" s="687"/>
      <c r="AR76" s="641"/>
      <c r="AS76" s="641"/>
      <c r="AT76" s="653"/>
      <c r="AU76" s="688"/>
      <c r="AV76" s="641"/>
      <c r="AW76" s="641"/>
      <c r="AX76" s="653">
        <v>12</v>
      </c>
      <c r="AY76" s="714"/>
      <c r="AZ76" s="715"/>
      <c r="BA76" s="715"/>
      <c r="BB76" s="717"/>
      <c r="BC76" s="764"/>
    </row>
    <row r="77" spans="1:55" ht="27" customHeight="1" thickBot="1" x14ac:dyDescent="0.3">
      <c r="B77" s="1052" t="s">
        <v>364</v>
      </c>
      <c r="C77" s="1053"/>
      <c r="D77" s="599"/>
      <c r="E77" s="595"/>
      <c r="F77" s="601"/>
      <c r="G77" s="718">
        <f>G8+G26+G32+G36+G50+BB78+BB79</f>
        <v>5940</v>
      </c>
      <c r="H77" s="719">
        <f>H50+H32+H26+H8+H36</f>
        <v>392</v>
      </c>
      <c r="I77" s="719">
        <f t="shared" ref="I77:L77" si="56">I50+I32+I26+I8+I36</f>
        <v>286</v>
      </c>
      <c r="J77" s="719">
        <f t="shared" si="56"/>
        <v>4902</v>
      </c>
      <c r="K77" s="719">
        <f t="shared" si="56"/>
        <v>1862</v>
      </c>
      <c r="L77" s="719">
        <f t="shared" si="56"/>
        <v>1764</v>
      </c>
      <c r="M77" s="719">
        <f t="shared" ref="M77:O77" si="57">M50+M32+M26+M8</f>
        <v>328</v>
      </c>
      <c r="N77" s="719">
        <f t="shared" si="57"/>
        <v>96</v>
      </c>
      <c r="O77" s="719">
        <f t="shared" si="57"/>
        <v>428</v>
      </c>
      <c r="P77" s="719">
        <f>P50+P32+P26+P8</f>
        <v>900</v>
      </c>
      <c r="Q77" s="719">
        <f t="shared" ref="Q77:W77" si="58">Q50+Q32+Q26+Q8</f>
        <v>612</v>
      </c>
      <c r="R77" s="719">
        <f t="shared" si="58"/>
        <v>0</v>
      </c>
      <c r="S77" s="719">
        <f t="shared" si="58"/>
        <v>602</v>
      </c>
      <c r="T77" s="719">
        <f t="shared" si="58"/>
        <v>0</v>
      </c>
      <c r="U77" s="719">
        <f t="shared" si="58"/>
        <v>2</v>
      </c>
      <c r="V77" s="719">
        <f t="shared" si="58"/>
        <v>5</v>
      </c>
      <c r="W77" s="720">
        <f t="shared" si="58"/>
        <v>3</v>
      </c>
      <c r="X77" s="721">
        <f>X50+X32+X26+X8</f>
        <v>864</v>
      </c>
      <c r="Y77" s="719">
        <f t="shared" ref="Y77:AD77" si="59">Y50+Y32+Y26+Y8</f>
        <v>0</v>
      </c>
      <c r="Z77" s="719">
        <f t="shared" si="59"/>
        <v>816</v>
      </c>
      <c r="AA77" s="719">
        <f t="shared" si="59"/>
        <v>0</v>
      </c>
      <c r="AB77" s="719">
        <f t="shared" si="59"/>
        <v>14</v>
      </c>
      <c r="AC77" s="719">
        <f t="shared" si="59"/>
        <v>25</v>
      </c>
      <c r="AD77" s="722">
        <f t="shared" si="59"/>
        <v>9</v>
      </c>
      <c r="AE77" s="723">
        <f>AE50+AE32+AE26+AE8+AE36</f>
        <v>528</v>
      </c>
      <c r="AF77" s="719">
        <f t="shared" ref="AF77:BB77" si="60">AF50+AF32+AF26+AF8+AF36</f>
        <v>60</v>
      </c>
      <c r="AG77" s="719">
        <f t="shared" si="60"/>
        <v>12</v>
      </c>
      <c r="AH77" s="720">
        <f t="shared" si="60"/>
        <v>12</v>
      </c>
      <c r="AI77" s="721">
        <f>AI50+AI32+AI26+AI8+AI36</f>
        <v>730</v>
      </c>
      <c r="AJ77" s="719">
        <f>AJ50+AJ32+AJ26+AJ8+AJ36</f>
        <v>110</v>
      </c>
      <c r="AK77" s="719">
        <f t="shared" si="60"/>
        <v>24</v>
      </c>
      <c r="AL77" s="720">
        <f t="shared" si="60"/>
        <v>36</v>
      </c>
      <c r="AM77" s="721">
        <f t="shared" si="60"/>
        <v>536</v>
      </c>
      <c r="AN77" s="719">
        <f t="shared" si="60"/>
        <v>64</v>
      </c>
      <c r="AO77" s="719">
        <f t="shared" si="60"/>
        <v>6</v>
      </c>
      <c r="AP77" s="720">
        <f t="shared" si="60"/>
        <v>6</v>
      </c>
      <c r="AQ77" s="721">
        <f t="shared" si="60"/>
        <v>726</v>
      </c>
      <c r="AR77" s="719">
        <f t="shared" si="60"/>
        <v>78</v>
      </c>
      <c r="AS77" s="719">
        <f t="shared" si="60"/>
        <v>24</v>
      </c>
      <c r="AT77" s="722">
        <f t="shared" si="60"/>
        <v>36</v>
      </c>
      <c r="AU77" s="723">
        <f t="shared" si="60"/>
        <v>524</v>
      </c>
      <c r="AV77" s="719">
        <f t="shared" si="60"/>
        <v>52</v>
      </c>
      <c r="AW77" s="719">
        <f t="shared" si="60"/>
        <v>12</v>
      </c>
      <c r="AX77" s="722">
        <f t="shared" si="60"/>
        <v>24</v>
      </c>
      <c r="AY77" s="723">
        <f t="shared" si="60"/>
        <v>440</v>
      </c>
      <c r="AZ77" s="719">
        <f t="shared" si="60"/>
        <v>28</v>
      </c>
      <c r="BA77" s="719">
        <f t="shared" si="60"/>
        <v>12</v>
      </c>
      <c r="BB77" s="722">
        <f t="shared" si="60"/>
        <v>24</v>
      </c>
      <c r="BC77" s="764"/>
    </row>
    <row r="78" spans="1:55" ht="27" customHeight="1" thickBot="1" x14ac:dyDescent="0.3">
      <c r="B78" s="724" t="s">
        <v>249</v>
      </c>
      <c r="C78" s="1071" t="s">
        <v>250</v>
      </c>
      <c r="D78" s="1072"/>
      <c r="E78" s="1072"/>
      <c r="F78" s="1072"/>
      <c r="G78" s="1073"/>
      <c r="H78" s="1072"/>
      <c r="I78" s="1072"/>
      <c r="J78" s="1072"/>
      <c r="K78" s="1072"/>
      <c r="L78" s="1072"/>
      <c r="M78" s="1072"/>
      <c r="N78" s="1072"/>
      <c r="O78" s="1072"/>
      <c r="P78" s="1072"/>
      <c r="Q78" s="1072"/>
      <c r="R78" s="1072"/>
      <c r="S78" s="1072"/>
      <c r="T78" s="1072"/>
      <c r="U78" s="1072"/>
      <c r="V78" s="1072"/>
      <c r="W78" s="1072"/>
      <c r="X78" s="1072"/>
      <c r="Y78" s="1072"/>
      <c r="Z78" s="1072"/>
      <c r="AA78" s="1072"/>
      <c r="AB78" s="1072"/>
      <c r="AC78" s="1072"/>
      <c r="AD78" s="1072"/>
      <c r="AE78" s="1072"/>
      <c r="AF78" s="1072"/>
      <c r="AG78" s="1072"/>
      <c r="AH78" s="1072"/>
      <c r="AI78" s="1072"/>
      <c r="AJ78" s="1072"/>
      <c r="AK78" s="1072"/>
      <c r="AL78" s="1072"/>
      <c r="AM78" s="1072"/>
      <c r="AN78" s="1072"/>
      <c r="AO78" s="1072"/>
      <c r="AP78" s="1072"/>
      <c r="AQ78" s="1072"/>
      <c r="AR78" s="1072"/>
      <c r="AS78" s="1072"/>
      <c r="AT78" s="1072"/>
      <c r="AU78" s="1074"/>
      <c r="AV78" s="725"/>
      <c r="AW78" s="726"/>
      <c r="AX78" s="727"/>
      <c r="AY78" s="725"/>
      <c r="AZ78" s="726"/>
      <c r="BA78" s="726"/>
      <c r="BB78" s="658">
        <v>144</v>
      </c>
      <c r="BC78" s="764"/>
    </row>
    <row r="79" spans="1:55" ht="22.5" customHeight="1" thickBot="1" x14ac:dyDescent="0.3">
      <c r="B79" s="728" t="s">
        <v>251</v>
      </c>
      <c r="C79" s="1070" t="s">
        <v>252</v>
      </c>
      <c r="D79" s="1070"/>
      <c r="E79" s="1070"/>
      <c r="F79" s="1070"/>
      <c r="G79" s="1070"/>
      <c r="H79" s="1070"/>
      <c r="I79" s="1070"/>
      <c r="J79" s="1070"/>
      <c r="K79" s="1070"/>
      <c r="L79" s="1070"/>
      <c r="M79" s="1070"/>
      <c r="N79" s="1070"/>
      <c r="O79" s="1070"/>
      <c r="P79" s="1070"/>
      <c r="Q79" s="1070"/>
      <c r="R79" s="1070"/>
      <c r="S79" s="1070"/>
      <c r="T79" s="1070"/>
      <c r="U79" s="1070"/>
      <c r="V79" s="1070"/>
      <c r="W79" s="1070"/>
      <c r="X79" s="1070"/>
      <c r="Y79" s="1070"/>
      <c r="Z79" s="1070"/>
      <c r="AA79" s="1070"/>
      <c r="AB79" s="1070"/>
      <c r="AC79" s="1070"/>
      <c r="AD79" s="1070"/>
      <c r="AE79" s="1070"/>
      <c r="AF79" s="1070"/>
      <c r="AG79" s="1070"/>
      <c r="AH79" s="1070"/>
      <c r="AI79" s="1070"/>
      <c r="AJ79" s="1070"/>
      <c r="AK79" s="1070"/>
      <c r="AL79" s="1070"/>
      <c r="AM79" s="1070"/>
      <c r="AN79" s="1070"/>
      <c r="AO79" s="1070"/>
      <c r="AP79" s="1070"/>
      <c r="AQ79" s="1070"/>
      <c r="AR79" s="1070"/>
      <c r="AS79" s="1070"/>
      <c r="AT79" s="1070"/>
      <c r="AU79" s="1070"/>
      <c r="AV79" s="729"/>
      <c r="AW79" s="729"/>
      <c r="AX79" s="730"/>
      <c r="AY79" s="731"/>
      <c r="AZ79" s="729"/>
      <c r="BA79" s="729"/>
      <c r="BB79" s="732">
        <v>216</v>
      </c>
      <c r="BC79" s="764"/>
    </row>
    <row r="80" spans="1:55" ht="17.25" customHeight="1" thickBot="1" x14ac:dyDescent="0.3">
      <c r="B80" s="733"/>
      <c r="C80" s="759"/>
      <c r="D80" s="1060" t="s">
        <v>266</v>
      </c>
      <c r="E80" s="1061"/>
      <c r="F80" s="1061"/>
      <c r="G80" s="1061"/>
      <c r="H80" s="1061"/>
      <c r="I80" s="1061"/>
      <c r="J80" s="1061"/>
      <c r="K80" s="1061"/>
      <c r="L80" s="1061"/>
      <c r="M80" s="1061"/>
      <c r="N80" s="1061"/>
      <c r="O80" s="1061"/>
      <c r="P80" s="1061"/>
      <c r="Q80" s="1060">
        <v>36</v>
      </c>
      <c r="R80" s="1060"/>
      <c r="S80" s="1060"/>
      <c r="T80" s="1060"/>
      <c r="U80" s="1060"/>
      <c r="V80" s="1060"/>
      <c r="W80" s="1060"/>
      <c r="X80" s="1060">
        <v>36</v>
      </c>
      <c r="Y80" s="1060"/>
      <c r="Z80" s="1060"/>
      <c r="AA80" s="1060"/>
      <c r="AB80" s="1060"/>
      <c r="AC80" s="1060"/>
      <c r="AD80" s="1060"/>
      <c r="AE80" s="1060">
        <v>36</v>
      </c>
      <c r="AF80" s="1106"/>
      <c r="AG80" s="1106"/>
      <c r="AH80" s="1111"/>
      <c r="AI80" s="1113">
        <v>36</v>
      </c>
      <c r="AJ80" s="1106"/>
      <c r="AK80" s="1106"/>
      <c r="AL80" s="1107"/>
      <c r="AM80" s="1077">
        <v>36</v>
      </c>
      <c r="AN80" s="1106"/>
      <c r="AO80" s="1106"/>
      <c r="AP80" s="1111"/>
      <c r="AQ80" s="1077">
        <v>36</v>
      </c>
      <c r="AR80" s="1106"/>
      <c r="AS80" s="1106"/>
      <c r="AT80" s="1111"/>
      <c r="AU80" s="1113">
        <v>36</v>
      </c>
      <c r="AV80" s="1106"/>
      <c r="AW80" s="1106"/>
      <c r="AX80" s="1107"/>
      <c r="AY80" s="1077">
        <v>36</v>
      </c>
      <c r="AZ80" s="1106"/>
      <c r="BA80" s="1106"/>
      <c r="BB80" s="1107"/>
      <c r="BC80" s="764"/>
    </row>
    <row r="81" spans="1:55" ht="15" customHeight="1" thickBot="1" x14ac:dyDescent="0.3">
      <c r="B81" s="1058"/>
      <c r="C81" s="1059"/>
      <c r="D81" s="734"/>
      <c r="E81" s="735"/>
      <c r="F81" s="735"/>
      <c r="G81" s="735"/>
      <c r="H81" s="736"/>
      <c r="I81" s="736"/>
      <c r="J81" s="736" t="s">
        <v>253</v>
      </c>
      <c r="K81" s="736"/>
      <c r="L81" s="735"/>
      <c r="M81" s="734"/>
      <c r="N81" s="734"/>
      <c r="O81" s="734"/>
      <c r="P81" s="734"/>
      <c r="Q81" s="1116"/>
      <c r="R81" s="1116"/>
      <c r="S81" s="1116"/>
      <c r="T81" s="1116"/>
      <c r="U81" s="1116"/>
      <c r="V81" s="1116"/>
      <c r="W81" s="1116"/>
      <c r="X81" s="1116"/>
      <c r="Y81" s="1116"/>
      <c r="Z81" s="1116"/>
      <c r="AA81" s="1116"/>
      <c r="AB81" s="1116"/>
      <c r="AC81" s="1116"/>
      <c r="AD81" s="1116"/>
      <c r="AE81" s="1109"/>
      <c r="AF81" s="1109"/>
      <c r="AG81" s="1109"/>
      <c r="AH81" s="1112"/>
      <c r="AI81" s="1114"/>
      <c r="AJ81" s="1109"/>
      <c r="AK81" s="1109"/>
      <c r="AL81" s="1110"/>
      <c r="AM81" s="1108"/>
      <c r="AN81" s="1109"/>
      <c r="AO81" s="1109"/>
      <c r="AP81" s="1112"/>
      <c r="AQ81" s="1108"/>
      <c r="AR81" s="1109"/>
      <c r="AS81" s="1109"/>
      <c r="AT81" s="1112"/>
      <c r="AU81" s="1114"/>
      <c r="AV81" s="1109"/>
      <c r="AW81" s="1109"/>
      <c r="AX81" s="1110"/>
      <c r="AY81" s="1108"/>
      <c r="AZ81" s="1109"/>
      <c r="BA81" s="1109"/>
      <c r="BB81" s="1110"/>
      <c r="BC81" s="764"/>
    </row>
    <row r="82" spans="1:55" ht="12.75" customHeight="1" thickBot="1" x14ac:dyDescent="0.3">
      <c r="A82" s="602"/>
      <c r="B82" s="1063" t="s">
        <v>478</v>
      </c>
      <c r="C82" s="1064"/>
      <c r="D82" s="1054" t="s">
        <v>254</v>
      </c>
      <c r="E82" s="1056" t="s">
        <v>277</v>
      </c>
      <c r="F82" s="1057"/>
      <c r="G82" s="1057"/>
      <c r="H82" s="1057"/>
      <c r="I82" s="1057"/>
      <c r="J82" s="1057"/>
      <c r="K82" s="1057"/>
      <c r="L82" s="1057"/>
      <c r="M82" s="1057"/>
      <c r="N82" s="1057"/>
      <c r="O82" s="1057"/>
      <c r="P82" s="1057"/>
      <c r="Q82" s="737">
        <f>Q77</f>
        <v>612</v>
      </c>
      <c r="R82" s="737">
        <f>R77</f>
        <v>0</v>
      </c>
      <c r="S82" s="737"/>
      <c r="T82" s="737"/>
      <c r="U82" s="737"/>
      <c r="V82" s="737"/>
      <c r="W82" s="737">
        <f>W77</f>
        <v>3</v>
      </c>
      <c r="X82" s="737">
        <f>X77</f>
        <v>864</v>
      </c>
      <c r="Y82" s="737">
        <f t="shared" ref="Y82:AD82" si="61">Y77</f>
        <v>0</v>
      </c>
      <c r="Z82" s="737"/>
      <c r="AA82" s="737"/>
      <c r="AB82" s="737"/>
      <c r="AC82" s="737"/>
      <c r="AD82" s="738">
        <f t="shared" si="61"/>
        <v>9</v>
      </c>
      <c r="AE82" s="612">
        <f>AE77</f>
        <v>528</v>
      </c>
      <c r="AF82" s="737">
        <f t="shared" ref="AF82:AH82" si="62">AF77</f>
        <v>60</v>
      </c>
      <c r="AG82" s="737">
        <f t="shared" si="62"/>
        <v>12</v>
      </c>
      <c r="AH82" s="738">
        <f t="shared" si="62"/>
        <v>12</v>
      </c>
      <c r="AI82" s="612">
        <f>AI77</f>
        <v>730</v>
      </c>
      <c r="AJ82" s="737">
        <f>AJ77</f>
        <v>110</v>
      </c>
      <c r="AK82" s="737">
        <f t="shared" ref="AK82:AL82" si="63">AK77</f>
        <v>24</v>
      </c>
      <c r="AL82" s="739">
        <f t="shared" si="63"/>
        <v>36</v>
      </c>
      <c r="AM82" s="740">
        <f t="shared" ref="AM82:AX82" si="64">AM77</f>
        <v>536</v>
      </c>
      <c r="AN82" s="737">
        <f t="shared" si="64"/>
        <v>64</v>
      </c>
      <c r="AO82" s="737">
        <f t="shared" si="64"/>
        <v>6</v>
      </c>
      <c r="AP82" s="738">
        <f t="shared" si="64"/>
        <v>6</v>
      </c>
      <c r="AQ82" s="612">
        <f t="shared" si="64"/>
        <v>726</v>
      </c>
      <c r="AR82" s="737">
        <f t="shared" si="64"/>
        <v>78</v>
      </c>
      <c r="AS82" s="737">
        <f t="shared" si="64"/>
        <v>24</v>
      </c>
      <c r="AT82" s="738">
        <f t="shared" si="64"/>
        <v>36</v>
      </c>
      <c r="AU82" s="612">
        <f t="shared" si="64"/>
        <v>524</v>
      </c>
      <c r="AV82" s="737">
        <f t="shared" si="64"/>
        <v>52</v>
      </c>
      <c r="AW82" s="737">
        <f t="shared" si="64"/>
        <v>12</v>
      </c>
      <c r="AX82" s="739">
        <f t="shared" si="64"/>
        <v>24</v>
      </c>
      <c r="AY82" s="740">
        <f>AY77</f>
        <v>440</v>
      </c>
      <c r="AZ82" s="737">
        <f t="shared" ref="AZ82:BA82" si="65">AZ77</f>
        <v>28</v>
      </c>
      <c r="BA82" s="737">
        <f t="shared" si="65"/>
        <v>12</v>
      </c>
      <c r="BB82" s="739">
        <f>BB77</f>
        <v>24</v>
      </c>
      <c r="BC82" s="764"/>
    </row>
    <row r="83" spans="1:55" ht="15.75" thickBot="1" x14ac:dyDescent="0.3">
      <c r="A83" s="741"/>
      <c r="B83" s="1065"/>
      <c r="C83" s="1066"/>
      <c r="D83" s="1055"/>
      <c r="E83" s="742" t="s">
        <v>255</v>
      </c>
      <c r="F83" s="743"/>
      <c r="G83" s="743"/>
      <c r="H83" s="743"/>
      <c r="I83" s="743"/>
      <c r="J83" s="743"/>
      <c r="K83" s="743"/>
      <c r="L83" s="743"/>
      <c r="M83" s="743"/>
      <c r="N83" s="743"/>
      <c r="O83" s="743"/>
      <c r="P83" s="743"/>
      <c r="Q83" s="638"/>
      <c r="R83" s="638"/>
      <c r="S83" s="638"/>
      <c r="T83" s="638"/>
      <c r="U83" s="638"/>
      <c r="V83" s="638"/>
      <c r="W83" s="639"/>
      <c r="X83" s="628"/>
      <c r="Y83" s="638"/>
      <c r="Z83" s="638"/>
      <c r="AA83" s="638"/>
      <c r="AB83" s="638"/>
      <c r="AC83" s="638"/>
      <c r="AD83" s="639"/>
      <c r="AE83" s="628">
        <v>108</v>
      </c>
      <c r="AF83" s="638"/>
      <c r="AG83" s="638"/>
      <c r="AH83" s="639"/>
      <c r="AI83" s="628"/>
      <c r="AJ83" s="638"/>
      <c r="AK83" s="638"/>
      <c r="AL83" s="640"/>
      <c r="AM83" s="637">
        <v>108</v>
      </c>
      <c r="AN83" s="638"/>
      <c r="AO83" s="638"/>
      <c r="AP83" s="639"/>
      <c r="AQ83" s="628"/>
      <c r="AR83" s="638"/>
      <c r="AS83" s="638"/>
      <c r="AT83" s="639"/>
      <c r="AU83" s="628">
        <v>72</v>
      </c>
      <c r="AV83" s="638"/>
      <c r="AW83" s="638"/>
      <c r="AX83" s="640"/>
      <c r="AY83" s="637">
        <v>108</v>
      </c>
      <c r="AZ83" s="638"/>
      <c r="BA83" s="638"/>
      <c r="BB83" s="640"/>
      <c r="BC83" s="764"/>
    </row>
    <row r="84" spans="1:55" ht="12.6" customHeight="1" thickBot="1" x14ac:dyDescent="0.3">
      <c r="A84" s="602"/>
      <c r="B84" s="1065"/>
      <c r="C84" s="1066"/>
      <c r="D84" s="1055"/>
      <c r="E84" s="742" t="s">
        <v>256</v>
      </c>
      <c r="F84" s="743"/>
      <c r="G84" s="743"/>
      <c r="H84" s="743"/>
      <c r="I84" s="743"/>
      <c r="J84" s="743"/>
      <c r="K84" s="743"/>
      <c r="L84" s="743"/>
      <c r="M84" s="743"/>
      <c r="N84" s="743"/>
      <c r="O84" s="743"/>
      <c r="P84" s="743"/>
      <c r="Q84" s="638"/>
      <c r="R84" s="638"/>
      <c r="S84" s="638"/>
      <c r="T84" s="638"/>
      <c r="U84" s="638"/>
      <c r="V84" s="638"/>
      <c r="W84" s="639"/>
      <c r="X84" s="628"/>
      <c r="Y84" s="638"/>
      <c r="Z84" s="638"/>
      <c r="AA84" s="638"/>
      <c r="AB84" s="638"/>
      <c r="AC84" s="638"/>
      <c r="AD84" s="639"/>
      <c r="AE84" s="628"/>
      <c r="AF84" s="638"/>
      <c r="AG84" s="638"/>
      <c r="AH84" s="639"/>
      <c r="AI84" s="628">
        <v>144</v>
      </c>
      <c r="AJ84" s="638"/>
      <c r="AK84" s="638"/>
      <c r="AL84" s="640"/>
      <c r="AM84" s="637"/>
      <c r="AN84" s="638"/>
      <c r="AO84" s="638"/>
      <c r="AP84" s="639"/>
      <c r="AQ84" s="628">
        <v>144</v>
      </c>
      <c r="AR84" s="638"/>
      <c r="AS84" s="638"/>
      <c r="AT84" s="639"/>
      <c r="AU84" s="628">
        <v>72</v>
      </c>
      <c r="AV84" s="638"/>
      <c r="AW84" s="638"/>
      <c r="AX84" s="640"/>
      <c r="AY84" s="637">
        <v>144</v>
      </c>
      <c r="AZ84" s="638"/>
      <c r="BA84" s="638"/>
      <c r="BB84" s="640"/>
      <c r="BC84" s="764"/>
    </row>
    <row r="85" spans="1:55" ht="15.75" thickBot="1" x14ac:dyDescent="0.3">
      <c r="A85" s="602"/>
      <c r="B85" s="1065"/>
      <c r="C85" s="1066"/>
      <c r="D85" s="1055"/>
      <c r="E85" s="742"/>
      <c r="F85" s="743"/>
      <c r="G85" s="743"/>
      <c r="H85" s="743"/>
      <c r="I85" s="743"/>
      <c r="J85" s="743"/>
      <c r="K85" s="743"/>
      <c r="L85" s="743"/>
      <c r="M85" s="743"/>
      <c r="N85" s="743"/>
      <c r="O85" s="743"/>
      <c r="P85" s="743"/>
      <c r="Q85" s="638"/>
      <c r="R85" s="638"/>
      <c r="S85" s="638"/>
      <c r="T85" s="638"/>
      <c r="U85" s="638"/>
      <c r="V85" s="638"/>
      <c r="W85" s="639"/>
      <c r="X85" s="628"/>
      <c r="Y85" s="638"/>
      <c r="Z85" s="638"/>
      <c r="AA85" s="638"/>
      <c r="AB85" s="638"/>
      <c r="AC85" s="638"/>
      <c r="AD85" s="639"/>
      <c r="AE85" s="628"/>
      <c r="AF85" s="638"/>
      <c r="AG85" s="638"/>
      <c r="AH85" s="639"/>
      <c r="AI85" s="628"/>
      <c r="AJ85" s="638"/>
      <c r="AK85" s="638"/>
      <c r="AL85" s="640"/>
      <c r="AM85" s="637"/>
      <c r="AN85" s="638"/>
      <c r="AO85" s="638"/>
      <c r="AP85" s="639"/>
      <c r="AQ85" s="628"/>
      <c r="AR85" s="638"/>
      <c r="AS85" s="638"/>
      <c r="AT85" s="639"/>
      <c r="AU85" s="628"/>
      <c r="AV85" s="638"/>
      <c r="AW85" s="638"/>
      <c r="AX85" s="640"/>
      <c r="AY85" s="637"/>
      <c r="AZ85" s="638"/>
      <c r="BA85" s="638"/>
      <c r="BB85" s="640"/>
      <c r="BC85" s="764"/>
    </row>
    <row r="86" spans="1:55" ht="14.45" customHeight="1" thickBot="1" x14ac:dyDescent="0.3">
      <c r="B86" s="1065"/>
      <c r="C86" s="1066"/>
      <c r="D86" s="1055"/>
      <c r="E86" s="1062" t="s">
        <v>257</v>
      </c>
      <c r="F86" s="1062"/>
      <c r="G86" s="1062"/>
      <c r="H86" s="1062"/>
      <c r="I86" s="1062"/>
      <c r="J86" s="1062"/>
      <c r="K86" s="1062"/>
      <c r="L86" s="1062"/>
      <c r="M86" s="1062"/>
      <c r="N86" s="1062"/>
      <c r="O86" s="1062"/>
      <c r="P86" s="1062"/>
      <c r="Q86" s="638">
        <v>1</v>
      </c>
      <c r="R86" s="638"/>
      <c r="S86" s="638"/>
      <c r="T86" s="638"/>
      <c r="U86" s="638"/>
      <c r="V86" s="638"/>
      <c r="W86" s="639"/>
      <c r="X86" s="628">
        <v>4</v>
      </c>
      <c r="Y86" s="638"/>
      <c r="Z86" s="638"/>
      <c r="AA86" s="638"/>
      <c r="AB86" s="638"/>
      <c r="AC86" s="638"/>
      <c r="AD86" s="639"/>
      <c r="AE86" s="628">
        <v>2</v>
      </c>
      <c r="AF86" s="638"/>
      <c r="AG86" s="638"/>
      <c r="AH86" s="639"/>
      <c r="AI86" s="628">
        <v>4</v>
      </c>
      <c r="AJ86" s="638"/>
      <c r="AK86" s="638"/>
      <c r="AL86" s="640"/>
      <c r="AM86" s="637">
        <v>1</v>
      </c>
      <c r="AN86" s="638"/>
      <c r="AO86" s="638"/>
      <c r="AP86" s="639"/>
      <c r="AQ86" s="628">
        <v>5</v>
      </c>
      <c r="AR86" s="638"/>
      <c r="AS86" s="638"/>
      <c r="AT86" s="639"/>
      <c r="AU86" s="628">
        <v>2</v>
      </c>
      <c r="AV86" s="638"/>
      <c r="AW86" s="638"/>
      <c r="AX86" s="640"/>
      <c r="AY86" s="637">
        <v>2</v>
      </c>
      <c r="AZ86" s="638"/>
      <c r="BA86" s="638"/>
      <c r="BB86" s="640"/>
      <c r="BC86" s="764"/>
    </row>
    <row r="87" spans="1:55" ht="12" customHeight="1" thickBot="1" x14ac:dyDescent="0.3">
      <c r="B87" s="1065"/>
      <c r="C87" s="1066"/>
      <c r="D87" s="1055"/>
      <c r="E87" s="742" t="s">
        <v>258</v>
      </c>
      <c r="F87" s="743"/>
      <c r="G87" s="743"/>
      <c r="H87" s="743"/>
      <c r="I87" s="743"/>
      <c r="J87" s="743"/>
      <c r="K87" s="743"/>
      <c r="L87" s="743"/>
      <c r="M87" s="743"/>
      <c r="N87" s="743"/>
      <c r="O87" s="743"/>
      <c r="P87" s="743"/>
      <c r="Q87" s="638"/>
      <c r="R87" s="638"/>
      <c r="S87" s="638"/>
      <c r="T87" s="638"/>
      <c r="U87" s="638"/>
      <c r="V87" s="638"/>
      <c r="W87" s="639"/>
      <c r="X87" s="628"/>
      <c r="Y87" s="638"/>
      <c r="Z87" s="638"/>
      <c r="AA87" s="638"/>
      <c r="AB87" s="638"/>
      <c r="AC87" s="638"/>
      <c r="AD87" s="639"/>
      <c r="AE87" s="628"/>
      <c r="AF87" s="638"/>
      <c r="AG87" s="638"/>
      <c r="AH87" s="639"/>
      <c r="AI87" s="628">
        <v>1</v>
      </c>
      <c r="AJ87" s="638"/>
      <c r="AK87" s="638"/>
      <c r="AL87" s="640"/>
      <c r="AM87" s="637"/>
      <c r="AN87" s="638"/>
      <c r="AO87" s="638"/>
      <c r="AP87" s="639"/>
      <c r="AQ87" s="628">
        <v>1</v>
      </c>
      <c r="AR87" s="638"/>
      <c r="AS87" s="638"/>
      <c r="AT87" s="639"/>
      <c r="AU87" s="628">
        <v>1</v>
      </c>
      <c r="AV87" s="638"/>
      <c r="AW87" s="638"/>
      <c r="AX87" s="640"/>
      <c r="AY87" s="637">
        <v>1</v>
      </c>
      <c r="AZ87" s="638"/>
      <c r="BA87" s="638"/>
      <c r="BB87" s="640"/>
      <c r="BC87" s="764"/>
    </row>
    <row r="88" spans="1:55" ht="12" customHeight="1" thickBot="1" x14ac:dyDescent="0.3">
      <c r="B88" s="1065"/>
      <c r="C88" s="1066"/>
      <c r="D88" s="1055"/>
      <c r="E88" s="742" t="s">
        <v>292</v>
      </c>
      <c r="F88" s="742"/>
      <c r="G88" s="742"/>
      <c r="H88" s="742"/>
      <c r="I88" s="742"/>
      <c r="J88" s="742"/>
      <c r="K88" s="742"/>
      <c r="L88" s="742"/>
      <c r="M88" s="742"/>
      <c r="N88" s="742"/>
      <c r="O88" s="742"/>
      <c r="P88" s="742"/>
      <c r="Q88" s="638">
        <v>1</v>
      </c>
      <c r="R88" s="638"/>
      <c r="S88" s="638"/>
      <c r="T88" s="638"/>
      <c r="U88" s="638"/>
      <c r="V88" s="638"/>
      <c r="W88" s="639"/>
      <c r="X88" s="628">
        <v>8</v>
      </c>
      <c r="Y88" s="638"/>
      <c r="Z88" s="638"/>
      <c r="AA88" s="638"/>
      <c r="AB88" s="638"/>
      <c r="AC88" s="638"/>
      <c r="AD88" s="639"/>
      <c r="AE88" s="628">
        <v>3</v>
      </c>
      <c r="AF88" s="638"/>
      <c r="AG88" s="638"/>
      <c r="AH88" s="639"/>
      <c r="AI88" s="628">
        <v>6</v>
      </c>
      <c r="AJ88" s="638"/>
      <c r="AK88" s="638"/>
      <c r="AL88" s="640"/>
      <c r="AM88" s="637">
        <v>2</v>
      </c>
      <c r="AN88" s="638"/>
      <c r="AO88" s="638"/>
      <c r="AP88" s="639"/>
      <c r="AQ88" s="628">
        <v>3</v>
      </c>
      <c r="AR88" s="638"/>
      <c r="AS88" s="638"/>
      <c r="AT88" s="639"/>
      <c r="AU88" s="628">
        <v>5</v>
      </c>
      <c r="AV88" s="638"/>
      <c r="AW88" s="638"/>
      <c r="AX88" s="640"/>
      <c r="AY88" s="637">
        <v>2</v>
      </c>
      <c r="AZ88" s="638"/>
      <c r="BA88" s="638"/>
      <c r="BB88" s="640"/>
      <c r="BC88" s="764"/>
    </row>
    <row r="89" spans="1:55" ht="15.75" thickBot="1" x14ac:dyDescent="0.3">
      <c r="B89" s="1065"/>
      <c r="C89" s="1066"/>
      <c r="D89" s="1055"/>
      <c r="E89" s="742" t="s">
        <v>259</v>
      </c>
      <c r="F89" s="744"/>
      <c r="G89" s="744"/>
      <c r="H89" s="744"/>
      <c r="I89" s="744"/>
      <c r="J89" s="744"/>
      <c r="K89" s="744"/>
      <c r="L89" s="744"/>
      <c r="M89" s="744"/>
      <c r="N89" s="744"/>
      <c r="O89" s="744"/>
      <c r="P89" s="744"/>
      <c r="Q89" s="638"/>
      <c r="R89" s="638"/>
      <c r="S89" s="638"/>
      <c r="T89" s="638"/>
      <c r="U89" s="638"/>
      <c r="V89" s="638"/>
      <c r="W89" s="639"/>
      <c r="X89" s="628"/>
      <c r="Y89" s="638"/>
      <c r="Z89" s="638"/>
      <c r="AA89" s="638"/>
      <c r="AB89" s="638"/>
      <c r="AC89" s="638"/>
      <c r="AD89" s="639"/>
      <c r="AE89" s="628"/>
      <c r="AF89" s="638"/>
      <c r="AG89" s="638"/>
      <c r="AH89" s="639"/>
      <c r="AI89" s="628">
        <v>1</v>
      </c>
      <c r="AJ89" s="638"/>
      <c r="AK89" s="638"/>
      <c r="AL89" s="640"/>
      <c r="AM89" s="637"/>
      <c r="AN89" s="638"/>
      <c r="AO89" s="638"/>
      <c r="AP89" s="639"/>
      <c r="AQ89" s="628">
        <v>1</v>
      </c>
      <c r="AR89" s="638"/>
      <c r="AS89" s="638"/>
      <c r="AT89" s="639"/>
      <c r="AU89" s="628"/>
      <c r="AV89" s="638"/>
      <c r="AW89" s="638"/>
      <c r="AX89" s="640"/>
      <c r="AY89" s="637"/>
      <c r="AZ89" s="638"/>
      <c r="BA89" s="638"/>
      <c r="BB89" s="640"/>
      <c r="BC89" s="764"/>
    </row>
    <row r="90" spans="1:55" ht="15.75" thickBot="1" x14ac:dyDescent="0.3">
      <c r="B90" s="1065"/>
      <c r="C90" s="1066"/>
      <c r="D90" s="1055"/>
      <c r="E90" s="742" t="s">
        <v>307</v>
      </c>
      <c r="F90" s="744"/>
      <c r="G90" s="744"/>
      <c r="H90" s="744"/>
      <c r="I90" s="744"/>
      <c r="J90" s="744"/>
      <c r="K90" s="744"/>
      <c r="L90" s="744"/>
      <c r="M90" s="744"/>
      <c r="N90" s="744"/>
      <c r="O90" s="744"/>
      <c r="P90" s="744"/>
      <c r="Q90" s="638"/>
      <c r="R90" s="638"/>
      <c r="S90" s="638"/>
      <c r="T90" s="638"/>
      <c r="U90" s="638"/>
      <c r="V90" s="638"/>
      <c r="W90" s="639">
        <v>8</v>
      </c>
      <c r="X90" s="628"/>
      <c r="Y90" s="638"/>
      <c r="Z90" s="638"/>
      <c r="AA90" s="638"/>
      <c r="AB90" s="638"/>
      <c r="AC90" s="638"/>
      <c r="AD90" s="639">
        <v>26</v>
      </c>
      <c r="AE90" s="628"/>
      <c r="AF90" s="638"/>
      <c r="AG90" s="638"/>
      <c r="AH90" s="639">
        <v>24</v>
      </c>
      <c r="AI90" s="628"/>
      <c r="AJ90" s="638"/>
      <c r="AK90" s="638"/>
      <c r="AL90" s="640">
        <v>48</v>
      </c>
      <c r="AM90" s="637"/>
      <c r="AN90" s="638"/>
      <c r="AO90" s="638"/>
      <c r="AP90" s="639">
        <v>12</v>
      </c>
      <c r="AQ90" s="628"/>
      <c r="AR90" s="638"/>
      <c r="AS90" s="638"/>
      <c r="AT90" s="639">
        <v>60</v>
      </c>
      <c r="AU90" s="628"/>
      <c r="AV90" s="638"/>
      <c r="AW90" s="638"/>
      <c r="AX90" s="640">
        <v>36</v>
      </c>
      <c r="AY90" s="637"/>
      <c r="AZ90" s="638"/>
      <c r="BA90" s="638"/>
      <c r="BB90" s="640">
        <v>36</v>
      </c>
      <c r="BC90" s="764"/>
    </row>
    <row r="91" spans="1:55" ht="15.75" thickBot="1" x14ac:dyDescent="0.3">
      <c r="B91" s="1067"/>
      <c r="C91" s="1068"/>
      <c r="D91" s="1055"/>
      <c r="E91" s="1050"/>
      <c r="F91" s="1051"/>
      <c r="G91" s="1051"/>
      <c r="H91" s="1051"/>
      <c r="I91" s="1051"/>
      <c r="J91" s="1051"/>
      <c r="K91" s="1051"/>
      <c r="L91" s="1051"/>
      <c r="M91" s="1051"/>
      <c r="N91" s="1051"/>
      <c r="O91" s="1051"/>
      <c r="P91" s="1051"/>
      <c r="Q91" s="638"/>
      <c r="R91" s="638"/>
      <c r="S91" s="638"/>
      <c r="T91" s="638"/>
      <c r="U91" s="638"/>
      <c r="V91" s="638"/>
      <c r="W91" s="639"/>
      <c r="X91" s="628"/>
      <c r="Y91" s="638"/>
      <c r="Z91" s="638"/>
      <c r="AA91" s="638"/>
      <c r="AB91" s="638"/>
      <c r="AC91" s="638"/>
      <c r="AD91" s="639"/>
      <c r="AE91" s="628"/>
      <c r="AF91" s="638"/>
      <c r="AG91" s="638"/>
      <c r="AH91" s="639"/>
      <c r="AI91" s="628"/>
      <c r="AJ91" s="638"/>
      <c r="AK91" s="638"/>
      <c r="AL91" s="640"/>
      <c r="AM91" s="637"/>
      <c r="AN91" s="638"/>
      <c r="AO91" s="638"/>
      <c r="AP91" s="639"/>
      <c r="AQ91" s="628"/>
      <c r="AR91" s="638"/>
      <c r="AS91" s="638"/>
      <c r="AT91" s="639"/>
      <c r="AU91" s="628"/>
      <c r="AV91" s="638"/>
      <c r="AW91" s="638"/>
      <c r="AX91" s="640"/>
      <c r="AY91" s="637"/>
      <c r="AZ91" s="638"/>
      <c r="BA91" s="638"/>
      <c r="BB91" s="640"/>
      <c r="BC91" s="764"/>
    </row>
    <row r="92" spans="1:55" ht="15.75" thickBot="1" x14ac:dyDescent="0.3">
      <c r="B92" s="745"/>
      <c r="C92" s="742"/>
      <c r="D92" s="1055"/>
      <c r="E92" s="1050"/>
      <c r="F92" s="1051"/>
      <c r="G92" s="1051"/>
      <c r="H92" s="1051"/>
      <c r="I92" s="1051"/>
      <c r="J92" s="1051"/>
      <c r="K92" s="1051"/>
      <c r="L92" s="1051"/>
      <c r="M92" s="1051"/>
      <c r="N92" s="1051"/>
      <c r="O92" s="1051"/>
      <c r="P92" s="1051"/>
      <c r="Q92" s="638"/>
      <c r="R92" s="638"/>
      <c r="S92" s="638"/>
      <c r="T92" s="638"/>
      <c r="U92" s="638"/>
      <c r="V92" s="638"/>
      <c r="W92" s="638"/>
      <c r="X92" s="638"/>
      <c r="Y92" s="638"/>
      <c r="Z92" s="638"/>
      <c r="AA92" s="638"/>
      <c r="AB92" s="638"/>
      <c r="AC92" s="638"/>
      <c r="AD92" s="639"/>
      <c r="AE92" s="628"/>
      <c r="AF92" s="638"/>
      <c r="AG92" s="638"/>
      <c r="AH92" s="639"/>
      <c r="AI92" s="628"/>
      <c r="AJ92" s="638"/>
      <c r="AK92" s="638"/>
      <c r="AL92" s="640"/>
      <c r="AM92" s="746"/>
      <c r="AN92" s="736"/>
      <c r="AO92" s="736"/>
      <c r="AP92" s="747"/>
      <c r="AQ92" s="628"/>
      <c r="AR92" s="638"/>
      <c r="AS92" s="638"/>
      <c r="AT92" s="639"/>
      <c r="AU92" s="628"/>
      <c r="AV92" s="638"/>
      <c r="AW92" s="638"/>
      <c r="AX92" s="640"/>
      <c r="AY92" s="746"/>
      <c r="AZ92" s="736"/>
      <c r="BA92" s="736"/>
      <c r="BB92" s="748"/>
      <c r="BC92" s="764"/>
    </row>
    <row r="93" spans="1:55" x14ac:dyDescent="0.25">
      <c r="X93" s="602"/>
    </row>
    <row r="94" spans="1:55" x14ac:dyDescent="0.25">
      <c r="W94" s="602"/>
      <c r="X94" s="602"/>
    </row>
    <row r="95" spans="1:55" x14ac:dyDescent="0.25">
      <c r="X95" s="602"/>
    </row>
    <row r="96" spans="1:55" x14ac:dyDescent="0.25">
      <c r="X96" s="602"/>
    </row>
    <row r="97" spans="1:55" x14ac:dyDescent="0.25">
      <c r="X97" s="602"/>
    </row>
    <row r="98" spans="1:55" x14ac:dyDescent="0.25">
      <c r="X98" s="602"/>
    </row>
    <row r="99" spans="1:55" x14ac:dyDescent="0.25">
      <c r="X99" s="602"/>
    </row>
    <row r="100" spans="1:55" x14ac:dyDescent="0.25">
      <c r="A100" s="602"/>
      <c r="B100" s="602"/>
      <c r="C100" s="761"/>
      <c r="D100" s="602"/>
      <c r="E100" s="602"/>
      <c r="F100" s="602"/>
      <c r="G100" s="602"/>
      <c r="H100" s="602"/>
      <c r="I100" s="602"/>
      <c r="J100" s="602"/>
      <c r="K100" s="602"/>
      <c r="L100" s="602"/>
      <c r="M100" s="602"/>
      <c r="N100" s="602"/>
      <c r="O100" s="602"/>
      <c r="P100" s="602"/>
      <c r="Q100" s="602"/>
      <c r="R100" s="602"/>
      <c r="S100" s="602"/>
      <c r="T100" s="602"/>
      <c r="U100" s="602"/>
      <c r="V100" s="602"/>
      <c r="W100" s="602"/>
      <c r="X100" s="602"/>
      <c r="AD100" s="602"/>
      <c r="AE100" s="602"/>
      <c r="AF100" s="602"/>
      <c r="AG100" s="602"/>
      <c r="AH100" s="602"/>
      <c r="AI100" s="602"/>
      <c r="AJ100" s="602"/>
      <c r="AK100" s="602"/>
      <c r="AL100" s="602"/>
      <c r="AM100" s="602"/>
      <c r="AN100" s="602"/>
      <c r="AO100" s="602"/>
      <c r="AP100" s="602"/>
      <c r="AQ100" s="602"/>
      <c r="AR100" s="602"/>
      <c r="AS100" s="602"/>
      <c r="AT100" s="602"/>
      <c r="AU100" s="602"/>
      <c r="AV100" s="602"/>
      <c r="AW100" s="602"/>
      <c r="AX100" s="602"/>
      <c r="AY100" s="602"/>
      <c r="AZ100" s="602"/>
      <c r="BA100" s="602"/>
      <c r="BB100" s="602"/>
      <c r="BC100" s="773"/>
    </row>
    <row r="101" spans="1:55" x14ac:dyDescent="0.25">
      <c r="A101" s="602"/>
      <c r="B101" s="602"/>
      <c r="C101" s="761"/>
      <c r="D101" s="602"/>
      <c r="E101" s="602"/>
      <c r="F101" s="602"/>
      <c r="G101" s="602"/>
      <c r="H101" s="602"/>
      <c r="I101" s="602"/>
      <c r="J101" s="602"/>
      <c r="K101" s="602"/>
      <c r="L101" s="602"/>
      <c r="M101" s="602"/>
      <c r="N101" s="602"/>
      <c r="O101" s="602"/>
      <c r="P101" s="602"/>
      <c r="Q101" s="602"/>
      <c r="R101" s="602"/>
      <c r="S101" s="602"/>
      <c r="T101" s="602"/>
      <c r="U101" s="602"/>
      <c r="V101" s="602"/>
      <c r="W101" s="602"/>
      <c r="X101" s="602"/>
      <c r="AD101" s="602"/>
      <c r="AE101" s="602"/>
      <c r="AF101" s="602"/>
      <c r="AG101" s="602"/>
      <c r="AH101" s="602"/>
      <c r="AI101" s="602"/>
      <c r="AJ101" s="602"/>
      <c r="AK101" s="602"/>
      <c r="AL101" s="602"/>
      <c r="AM101" s="602"/>
      <c r="AN101" s="602"/>
      <c r="AO101" s="602"/>
      <c r="AP101" s="602"/>
      <c r="AQ101" s="602"/>
      <c r="AR101" s="602"/>
      <c r="AS101" s="602"/>
      <c r="AT101" s="602"/>
      <c r="AU101" s="602"/>
      <c r="AV101" s="602"/>
      <c r="AW101" s="602"/>
      <c r="AX101" s="602"/>
      <c r="AY101" s="602"/>
      <c r="AZ101" s="602"/>
      <c r="BA101" s="602"/>
      <c r="BB101" s="602"/>
      <c r="BC101" s="773"/>
    </row>
    <row r="102" spans="1:55" x14ac:dyDescent="0.25">
      <c r="X102" s="602"/>
    </row>
    <row r="103" spans="1:55" x14ac:dyDescent="0.25">
      <c r="X103" s="602"/>
    </row>
    <row r="104" spans="1:55" x14ac:dyDescent="0.25">
      <c r="X104" s="602"/>
    </row>
    <row r="105" spans="1:55" x14ac:dyDescent="0.25">
      <c r="X105" s="602"/>
    </row>
    <row r="106" spans="1:55" x14ac:dyDescent="0.25">
      <c r="X106" s="602"/>
    </row>
    <row r="107" spans="1:55" x14ac:dyDescent="0.25">
      <c r="X107" s="602"/>
    </row>
    <row r="108" spans="1:55" x14ac:dyDescent="0.25">
      <c r="X108" s="602"/>
    </row>
    <row r="109" spans="1:55" x14ac:dyDescent="0.25">
      <c r="X109" s="602"/>
    </row>
    <row r="110" spans="1:55" x14ac:dyDescent="0.25">
      <c r="X110" s="602"/>
    </row>
    <row r="111" spans="1:55" x14ac:dyDescent="0.25">
      <c r="X111" s="602"/>
    </row>
    <row r="112" spans="1:55" x14ac:dyDescent="0.25">
      <c r="X112" s="602"/>
    </row>
    <row r="113" spans="24:24" x14ac:dyDescent="0.25">
      <c r="X113" s="602"/>
    </row>
    <row r="114" spans="24:24" x14ac:dyDescent="0.25">
      <c r="X114" s="602"/>
    </row>
    <row r="115" spans="24:24" x14ac:dyDescent="0.25">
      <c r="X115" s="602"/>
    </row>
    <row r="116" spans="24:24" x14ac:dyDescent="0.25">
      <c r="X116" s="602"/>
    </row>
    <row r="117" spans="24:24" x14ac:dyDescent="0.25">
      <c r="X117" s="602"/>
    </row>
    <row r="118" spans="24:24" x14ac:dyDescent="0.25">
      <c r="X118" s="602"/>
    </row>
    <row r="119" spans="24:24" x14ac:dyDescent="0.25">
      <c r="X119" s="602"/>
    </row>
    <row r="120" spans="24:24" x14ac:dyDescent="0.25">
      <c r="X120" s="602"/>
    </row>
    <row r="121" spans="24:24" x14ac:dyDescent="0.25">
      <c r="X121" s="602"/>
    </row>
    <row r="122" spans="24:24" x14ac:dyDescent="0.25">
      <c r="X122" s="602"/>
    </row>
    <row r="123" spans="24:24" x14ac:dyDescent="0.25">
      <c r="X123" s="602"/>
    </row>
    <row r="124" spans="24:24" x14ac:dyDescent="0.25">
      <c r="X124" s="602"/>
    </row>
    <row r="125" spans="24:24" x14ac:dyDescent="0.25">
      <c r="X125" s="602"/>
    </row>
    <row r="126" spans="24:24" x14ac:dyDescent="0.25">
      <c r="X126" s="602"/>
    </row>
    <row r="127" spans="24:24" x14ac:dyDescent="0.25">
      <c r="X127" s="602"/>
    </row>
    <row r="128" spans="24:24" x14ac:dyDescent="0.25">
      <c r="X128" s="602"/>
    </row>
    <row r="129" spans="24:24" x14ac:dyDescent="0.25">
      <c r="X129" s="602"/>
    </row>
    <row r="130" spans="24:24" x14ac:dyDescent="0.25">
      <c r="X130" s="602"/>
    </row>
    <row r="131" spans="24:24" x14ac:dyDescent="0.25">
      <c r="X131" s="602"/>
    </row>
    <row r="132" spans="24:24" x14ac:dyDescent="0.25">
      <c r="X132" s="602"/>
    </row>
    <row r="133" spans="24:24" x14ac:dyDescent="0.25">
      <c r="X133" s="602"/>
    </row>
    <row r="134" spans="24:24" x14ac:dyDescent="0.25">
      <c r="X134" s="602"/>
    </row>
    <row r="135" spans="24:24" x14ac:dyDescent="0.25">
      <c r="X135" s="602"/>
    </row>
    <row r="136" spans="24:24" x14ac:dyDescent="0.25">
      <c r="X136" s="602"/>
    </row>
    <row r="137" spans="24:24" x14ac:dyDescent="0.25">
      <c r="X137" s="602"/>
    </row>
    <row r="138" spans="24:24" x14ac:dyDescent="0.25">
      <c r="X138" s="602"/>
    </row>
    <row r="139" spans="24:24" x14ac:dyDescent="0.25">
      <c r="X139" s="602"/>
    </row>
    <row r="140" spans="24:24" x14ac:dyDescent="0.25">
      <c r="X140" s="602"/>
    </row>
    <row r="141" spans="24:24" x14ac:dyDescent="0.25">
      <c r="X141" s="602"/>
    </row>
    <row r="142" spans="24:24" x14ac:dyDescent="0.25">
      <c r="X142" s="602"/>
    </row>
    <row r="143" spans="24:24" x14ac:dyDescent="0.25">
      <c r="X143" s="602"/>
    </row>
    <row r="144" spans="24:24" x14ac:dyDescent="0.25">
      <c r="X144" s="602"/>
    </row>
    <row r="145" spans="24:24" x14ac:dyDescent="0.25">
      <c r="X145" s="602"/>
    </row>
    <row r="146" spans="24:24" x14ac:dyDescent="0.25">
      <c r="X146" s="602"/>
    </row>
    <row r="147" spans="24:24" x14ac:dyDescent="0.25">
      <c r="X147" s="602"/>
    </row>
    <row r="148" spans="24:24" x14ac:dyDescent="0.25">
      <c r="X148" s="602"/>
    </row>
    <row r="149" spans="24:24" x14ac:dyDescent="0.25">
      <c r="X149" s="602"/>
    </row>
    <row r="150" spans="24:24" x14ac:dyDescent="0.25">
      <c r="X150" s="602"/>
    </row>
  </sheetData>
  <mergeCells count="70">
    <mergeCell ref="AD5:AD6"/>
    <mergeCell ref="Y5:Y6"/>
    <mergeCell ref="X5:X6"/>
    <mergeCell ref="Z5:Z6"/>
    <mergeCell ref="Q80:W81"/>
    <mergeCell ref="X80:AD81"/>
    <mergeCell ref="AC5:AC6"/>
    <mergeCell ref="AY80:BB81"/>
    <mergeCell ref="AE80:AH81"/>
    <mergeCell ref="AI80:AL81"/>
    <mergeCell ref="AM80:AP81"/>
    <mergeCell ref="AQ80:AT81"/>
    <mergeCell ref="AU80:AX81"/>
    <mergeCell ref="C1:BB1"/>
    <mergeCell ref="C2:C6"/>
    <mergeCell ref="F3:F6"/>
    <mergeCell ref="AY4:BB4"/>
    <mergeCell ref="AM4:AP4"/>
    <mergeCell ref="AI4:AL4"/>
    <mergeCell ref="AU5:AX5"/>
    <mergeCell ref="Q2:BB2"/>
    <mergeCell ref="AU4:AX4"/>
    <mergeCell ref="Q3:AD3"/>
    <mergeCell ref="D2:F2"/>
    <mergeCell ref="G2:G6"/>
    <mergeCell ref="D3:E4"/>
    <mergeCell ref="H2:P2"/>
    <mergeCell ref="AB5:AB6"/>
    <mergeCell ref="AA5:AA6"/>
    <mergeCell ref="D5:D6"/>
    <mergeCell ref="E5:E6"/>
    <mergeCell ref="H3:H6"/>
    <mergeCell ref="I3:P3"/>
    <mergeCell ref="I4:I6"/>
    <mergeCell ref="P4:P6"/>
    <mergeCell ref="J4:O4"/>
    <mergeCell ref="J5:J6"/>
    <mergeCell ref="K5:O5"/>
    <mergeCell ref="Q4:W4"/>
    <mergeCell ref="Q5:Q6"/>
    <mergeCell ref="R5:R6"/>
    <mergeCell ref="W5:W6"/>
    <mergeCell ref="S5:S6"/>
    <mergeCell ref="V5:V6"/>
    <mergeCell ref="U5:U6"/>
    <mergeCell ref="T5:T6"/>
    <mergeCell ref="AM3:AT3"/>
    <mergeCell ref="AU3:BB3"/>
    <mergeCell ref="AE5:AH5"/>
    <mergeCell ref="AQ4:AT4"/>
    <mergeCell ref="AI5:AL5"/>
    <mergeCell ref="AQ5:AT5"/>
    <mergeCell ref="AY5:BB5"/>
    <mergeCell ref="AM5:AP5"/>
    <mergeCell ref="BC2:BC6"/>
    <mergeCell ref="B2:B6"/>
    <mergeCell ref="AE4:AH4"/>
    <mergeCell ref="X4:AD4"/>
    <mergeCell ref="E92:P92"/>
    <mergeCell ref="B77:C77"/>
    <mergeCell ref="D82:D92"/>
    <mergeCell ref="E82:P82"/>
    <mergeCell ref="B81:C81"/>
    <mergeCell ref="E91:P91"/>
    <mergeCell ref="D80:P80"/>
    <mergeCell ref="E86:P86"/>
    <mergeCell ref="B82:C91"/>
    <mergeCell ref="AE3:AL3"/>
    <mergeCell ref="C79:AU79"/>
    <mergeCell ref="C78:AU78"/>
  </mergeCells>
  <phoneticPr fontId="6" type="noConversion"/>
  <pageMargins left="0.25" right="0.25" top="0.75" bottom="0.75" header="0.3" footer="0.3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R11" sqref="R11"/>
    </sheetView>
  </sheetViews>
  <sheetFormatPr defaultColWidth="9.140625" defaultRowHeight="12.75" x14ac:dyDescent="0.2"/>
  <cols>
    <col min="1" max="1" width="4.7109375" style="38" customWidth="1"/>
    <col min="2" max="2" width="4.42578125" style="38" customWidth="1"/>
    <col min="3" max="5" width="9.140625" style="38"/>
    <col min="6" max="6" width="38.85546875" style="38" customWidth="1"/>
    <col min="7" max="16384" width="9.140625" style="38"/>
  </cols>
  <sheetData>
    <row r="2" spans="2:13" ht="18.75" x14ac:dyDescent="0.3">
      <c r="B2" s="1119"/>
      <c r="C2" s="1120"/>
      <c r="D2" s="1120"/>
      <c r="E2" s="560"/>
      <c r="F2" s="560"/>
      <c r="G2" s="560"/>
      <c r="H2" s="560"/>
      <c r="I2" s="560"/>
      <c r="J2" s="560"/>
      <c r="K2" s="560"/>
      <c r="L2" s="560"/>
      <c r="M2" s="560"/>
    </row>
    <row r="3" spans="2:13" x14ac:dyDescent="0.2"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</row>
    <row r="4" spans="2:13" ht="27.75" customHeight="1" x14ac:dyDescent="0.2">
      <c r="B4" s="561"/>
      <c r="C4" s="1121"/>
      <c r="D4" s="1121"/>
      <c r="E4" s="1121"/>
      <c r="F4" s="1121"/>
      <c r="G4" s="1121"/>
      <c r="H4" s="1121"/>
      <c r="I4" s="1118"/>
      <c r="J4" s="1118"/>
      <c r="K4" s="562"/>
      <c r="L4" s="1121"/>
      <c r="M4" s="1121"/>
    </row>
    <row r="5" spans="2:13" ht="27" customHeight="1" x14ac:dyDescent="0.2">
      <c r="B5" s="562"/>
      <c r="C5" s="1117"/>
      <c r="D5" s="1117"/>
      <c r="E5" s="1117"/>
      <c r="F5" s="1117"/>
      <c r="G5" s="1121"/>
      <c r="H5" s="1121"/>
      <c r="I5" s="1121"/>
      <c r="J5" s="1121"/>
      <c r="K5" s="561"/>
      <c r="L5" s="1121"/>
      <c r="M5" s="1121"/>
    </row>
    <row r="6" spans="2:13" ht="27" customHeight="1" x14ac:dyDescent="0.2">
      <c r="B6" s="1118"/>
      <c r="C6" s="1117"/>
      <c r="D6" s="1117"/>
      <c r="E6" s="1117"/>
      <c r="F6" s="1117"/>
      <c r="G6" s="1121"/>
      <c r="H6" s="1121"/>
      <c r="I6" s="1121"/>
      <c r="J6" s="1121"/>
      <c r="K6" s="561"/>
      <c r="L6" s="1121"/>
      <c r="M6" s="1121"/>
    </row>
    <row r="7" spans="2:13" ht="39" customHeight="1" x14ac:dyDescent="0.2">
      <c r="B7" s="1118"/>
      <c r="C7" s="1117"/>
      <c r="D7" s="1117"/>
      <c r="E7" s="1117"/>
      <c r="F7" s="1117"/>
      <c r="G7" s="1121"/>
      <c r="H7" s="1121"/>
      <c r="I7" s="1121"/>
      <c r="J7" s="1121"/>
      <c r="K7" s="561"/>
      <c r="L7" s="1121"/>
      <c r="M7" s="1121"/>
    </row>
    <row r="8" spans="2:13" ht="39" customHeight="1" x14ac:dyDescent="0.2">
      <c r="B8" s="1118"/>
      <c r="C8" s="1117"/>
      <c r="D8" s="1117"/>
      <c r="E8" s="1117"/>
      <c r="F8" s="1117"/>
      <c r="G8" s="1121"/>
      <c r="H8" s="1121"/>
      <c r="I8" s="1121"/>
      <c r="J8" s="1121"/>
      <c r="K8" s="561"/>
      <c r="L8" s="1121"/>
      <c r="M8" s="1121"/>
    </row>
    <row r="9" spans="2:13" ht="41.25" customHeight="1" x14ac:dyDescent="0.2">
      <c r="B9" s="1118"/>
      <c r="C9" s="1117"/>
      <c r="D9" s="1117"/>
      <c r="E9" s="1117"/>
      <c r="F9" s="1117"/>
      <c r="G9" s="1121"/>
      <c r="H9" s="1121"/>
      <c r="I9" s="1121"/>
      <c r="J9" s="1121"/>
      <c r="K9" s="563"/>
      <c r="L9" s="1121"/>
      <c r="M9" s="1121"/>
    </row>
    <row r="10" spans="2:13" ht="27" customHeight="1" x14ac:dyDescent="0.2">
      <c r="B10" s="1118"/>
      <c r="C10" s="1117"/>
      <c r="D10" s="1117"/>
      <c r="E10" s="1117"/>
      <c r="F10" s="1117"/>
      <c r="G10" s="1121"/>
      <c r="H10" s="1121"/>
      <c r="I10" s="1121"/>
      <c r="J10" s="1121"/>
      <c r="K10" s="563"/>
      <c r="L10" s="1121"/>
      <c r="M10" s="1121"/>
    </row>
    <row r="11" spans="2:13" ht="39.75" customHeight="1" x14ac:dyDescent="0.2">
      <c r="B11" s="1118"/>
      <c r="C11" s="1123"/>
      <c r="D11" s="1123"/>
      <c r="E11" s="1123"/>
      <c r="F11" s="1123"/>
      <c r="G11" s="1121"/>
      <c r="H11" s="1121"/>
      <c r="I11" s="1121"/>
      <c r="J11" s="1121"/>
      <c r="K11" s="561"/>
      <c r="L11" s="1121"/>
      <c r="M11" s="1121"/>
    </row>
    <row r="12" spans="2:13" ht="39" customHeight="1" x14ac:dyDescent="0.2">
      <c r="B12" s="1118"/>
      <c r="C12" s="1117"/>
      <c r="D12" s="1117"/>
      <c r="E12" s="1117"/>
      <c r="F12" s="1117"/>
      <c r="G12" s="1121"/>
      <c r="H12" s="1121"/>
      <c r="I12" s="1121"/>
      <c r="J12" s="1121"/>
      <c r="K12" s="561"/>
      <c r="L12" s="1121"/>
      <c r="M12" s="1121"/>
    </row>
    <row r="13" spans="2:13" ht="39" customHeight="1" x14ac:dyDescent="0.2">
      <c r="B13" s="1118"/>
      <c r="C13" s="1117"/>
      <c r="D13" s="1117"/>
      <c r="E13" s="1117"/>
      <c r="F13" s="1117"/>
      <c r="G13" s="1121"/>
      <c r="H13" s="1121"/>
      <c r="I13" s="1121"/>
      <c r="J13" s="1121"/>
      <c r="K13" s="561"/>
      <c r="L13" s="1121"/>
      <c r="M13" s="1121"/>
    </row>
    <row r="14" spans="2:13" x14ac:dyDescent="0.2">
      <c r="B14" s="1122"/>
      <c r="C14" s="1122"/>
      <c r="D14" s="1122"/>
      <c r="E14" s="1122"/>
      <c r="F14" s="1122"/>
      <c r="G14" s="1122"/>
      <c r="H14" s="1122"/>
      <c r="I14" s="1122"/>
      <c r="J14" s="1122"/>
      <c r="K14" s="1122"/>
      <c r="L14" s="1124"/>
      <c r="M14" s="1124"/>
    </row>
    <row r="15" spans="2:13" ht="39" customHeight="1" x14ac:dyDescent="0.2">
      <c r="B15" s="562"/>
      <c r="C15" s="1125"/>
      <c r="D15" s="1125"/>
      <c r="E15" s="1125"/>
      <c r="F15" s="1125"/>
      <c r="G15" s="1121"/>
      <c r="H15" s="1121"/>
      <c r="I15" s="1121"/>
      <c r="J15" s="1121"/>
      <c r="K15" s="561"/>
      <c r="L15" s="1121"/>
      <c r="M15" s="1121"/>
    </row>
    <row r="16" spans="2:13" x14ac:dyDescent="0.2">
      <c r="B16" s="1122"/>
      <c r="C16" s="1122"/>
      <c r="D16" s="1122"/>
      <c r="E16" s="1122"/>
      <c r="F16" s="1122"/>
      <c r="G16" s="1122"/>
      <c r="H16" s="1122"/>
      <c r="I16" s="1122"/>
      <c r="J16" s="1122"/>
      <c r="K16" s="1122"/>
      <c r="L16" s="1124"/>
      <c r="M16" s="1124"/>
    </row>
  </sheetData>
  <mergeCells count="49">
    <mergeCell ref="B16:K16"/>
    <mergeCell ref="L16:M16"/>
    <mergeCell ref="C15:F15"/>
    <mergeCell ref="L11:M11"/>
    <mergeCell ref="G12:H12"/>
    <mergeCell ref="L13:M13"/>
    <mergeCell ref="G15:H15"/>
    <mergeCell ref="G13:H13"/>
    <mergeCell ref="C12:F13"/>
    <mergeCell ref="B12:B13"/>
    <mergeCell ref="L15:M15"/>
    <mergeCell ref="I13:J13"/>
    <mergeCell ref="L14:M14"/>
    <mergeCell ref="I10:J10"/>
    <mergeCell ref="I15:J15"/>
    <mergeCell ref="L12:M12"/>
    <mergeCell ref="B14:K14"/>
    <mergeCell ref="I12:J12"/>
    <mergeCell ref="B10:B11"/>
    <mergeCell ref="C10:F11"/>
    <mergeCell ref="G10:H10"/>
    <mergeCell ref="G11:H11"/>
    <mergeCell ref="L10:M10"/>
    <mergeCell ref="I11:J11"/>
    <mergeCell ref="L9:M9"/>
    <mergeCell ref="G7:H7"/>
    <mergeCell ref="I7:J7"/>
    <mergeCell ref="G6:H6"/>
    <mergeCell ref="L4:M4"/>
    <mergeCell ref="G4:H4"/>
    <mergeCell ref="L5:M5"/>
    <mergeCell ref="L8:M8"/>
    <mergeCell ref="L7:M7"/>
    <mergeCell ref="L6:M6"/>
    <mergeCell ref="C6:F7"/>
    <mergeCell ref="B6:B7"/>
    <mergeCell ref="B8:B9"/>
    <mergeCell ref="B2:D2"/>
    <mergeCell ref="I4:J4"/>
    <mergeCell ref="I5:J5"/>
    <mergeCell ref="G5:H5"/>
    <mergeCell ref="C4:F4"/>
    <mergeCell ref="C5:F5"/>
    <mergeCell ref="I6:J6"/>
    <mergeCell ref="I8:J8"/>
    <mergeCell ref="C8:F9"/>
    <mergeCell ref="G8:H8"/>
    <mergeCell ref="G9:H9"/>
    <mergeCell ref="I9:J9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96" workbookViewId="0">
      <selection activeCell="B35" sqref="B35"/>
    </sheetView>
  </sheetViews>
  <sheetFormatPr defaultColWidth="8.85546875" defaultRowHeight="12.75" x14ac:dyDescent="0.2"/>
  <cols>
    <col min="1" max="1" width="172.42578125" style="38" customWidth="1"/>
    <col min="2" max="16384" width="8.85546875" style="38"/>
  </cols>
  <sheetData>
    <row r="1" spans="1:1" ht="18.75" x14ac:dyDescent="0.2">
      <c r="A1" s="555"/>
    </row>
    <row r="2" spans="1:1" ht="18.75" x14ac:dyDescent="0.2">
      <c r="A2" s="555"/>
    </row>
    <row r="3" spans="1:1" ht="15.75" x14ac:dyDescent="0.2">
      <c r="A3" s="559"/>
    </row>
    <row r="4" spans="1:1" ht="18.75" x14ac:dyDescent="0.2">
      <c r="A4" s="555"/>
    </row>
    <row r="5" spans="1:1" ht="15.75" x14ac:dyDescent="0.2">
      <c r="A5" s="559"/>
    </row>
    <row r="6" spans="1:1" ht="15.75" x14ac:dyDescent="0.2">
      <c r="A6" s="556"/>
    </row>
    <row r="7" spans="1:1" ht="15.75" x14ac:dyDescent="0.2">
      <c r="A7" s="556"/>
    </row>
    <row r="8" spans="1:1" ht="15.75" x14ac:dyDescent="0.2">
      <c r="A8" s="556"/>
    </row>
    <row r="9" spans="1:1" ht="15.75" x14ac:dyDescent="0.2">
      <c r="A9" s="559"/>
    </row>
    <row r="10" spans="1:1" ht="15.75" x14ac:dyDescent="0.2">
      <c r="A10" s="559"/>
    </row>
    <row r="11" spans="1:1" ht="15.75" x14ac:dyDescent="0.2">
      <c r="A11" s="558"/>
    </row>
    <row r="12" spans="1:1" ht="15.75" x14ac:dyDescent="0.2">
      <c r="A12" s="556"/>
    </row>
    <row r="13" spans="1:1" ht="15.75" x14ac:dyDescent="0.2">
      <c r="A13" s="556"/>
    </row>
    <row r="14" spans="1:1" ht="15.75" x14ac:dyDescent="0.2">
      <c r="A14" s="556"/>
    </row>
    <row r="15" spans="1:1" ht="15.75" x14ac:dyDescent="0.2">
      <c r="A15" s="556"/>
    </row>
    <row r="16" spans="1:1" ht="15.75" x14ac:dyDescent="0.2">
      <c r="A16" s="556"/>
    </row>
    <row r="17" spans="1:1" ht="15.75" x14ac:dyDescent="0.2">
      <c r="A17" s="556"/>
    </row>
    <row r="18" spans="1:1" ht="15.75" x14ac:dyDescent="0.2">
      <c r="A18" s="556"/>
    </row>
    <row r="19" spans="1:1" ht="15.75" x14ac:dyDescent="0.2">
      <c r="A19" s="556"/>
    </row>
    <row r="20" spans="1:1" ht="15.75" x14ac:dyDescent="0.2">
      <c r="A20" s="556"/>
    </row>
    <row r="21" spans="1:1" ht="15.75" x14ac:dyDescent="0.2">
      <c r="A21" s="556"/>
    </row>
    <row r="22" spans="1:1" ht="15.75" x14ac:dyDescent="0.2">
      <c r="A22" s="556"/>
    </row>
    <row r="23" spans="1:1" ht="15.75" x14ac:dyDescent="0.2">
      <c r="A23" s="556"/>
    </row>
    <row r="24" spans="1:1" ht="15.75" x14ac:dyDescent="0.2">
      <c r="A24" s="556"/>
    </row>
    <row r="25" spans="1:1" ht="15.75" x14ac:dyDescent="0.2">
      <c r="A25" s="556"/>
    </row>
    <row r="26" spans="1:1" ht="15.75" x14ac:dyDescent="0.2">
      <c r="A26" s="556"/>
    </row>
    <row r="27" spans="1:1" ht="15.75" x14ac:dyDescent="0.2">
      <c r="A27" s="556"/>
    </row>
    <row r="28" spans="1:1" ht="15.75" x14ac:dyDescent="0.2">
      <c r="A28" s="556"/>
    </row>
    <row r="29" spans="1:1" ht="15.75" x14ac:dyDescent="0.2">
      <c r="A29" s="556"/>
    </row>
    <row r="30" spans="1:1" ht="15.75" x14ac:dyDescent="0.2">
      <c r="A30" s="556"/>
    </row>
    <row r="31" spans="1:1" ht="15.75" x14ac:dyDescent="0.2">
      <c r="A31" s="556"/>
    </row>
    <row r="32" spans="1:1" ht="15.75" x14ac:dyDescent="0.2">
      <c r="A32" s="556"/>
    </row>
    <row r="33" spans="1:1" ht="15.75" x14ac:dyDescent="0.2">
      <c r="A33" s="556"/>
    </row>
    <row r="34" spans="1:1" ht="15.75" x14ac:dyDescent="0.2">
      <c r="A34" s="556"/>
    </row>
    <row r="35" spans="1:1" ht="15.75" x14ac:dyDescent="0.2">
      <c r="A35" s="556"/>
    </row>
    <row r="36" spans="1:1" ht="15" x14ac:dyDescent="0.2">
      <c r="A36" s="564"/>
    </row>
    <row r="37" spans="1:1" ht="15.75" x14ac:dyDescent="0.2">
      <c r="A37" s="556"/>
    </row>
    <row r="38" spans="1:1" ht="15.75" x14ac:dyDescent="0.2">
      <c r="A38" s="559"/>
    </row>
    <row r="39" spans="1:1" ht="15.75" x14ac:dyDescent="0.2">
      <c r="A39" s="556"/>
    </row>
    <row r="40" spans="1:1" ht="15.75" x14ac:dyDescent="0.2">
      <c r="A40" s="556"/>
    </row>
    <row r="41" spans="1:1" ht="15.75" x14ac:dyDescent="0.2">
      <c r="A41" s="556"/>
    </row>
    <row r="42" spans="1:1" ht="15.75" x14ac:dyDescent="0.2">
      <c r="A42" s="556"/>
    </row>
    <row r="43" spans="1:1" ht="15.75" x14ac:dyDescent="0.2">
      <c r="A43" s="556"/>
    </row>
    <row r="44" spans="1:1" ht="15.75" x14ac:dyDescent="0.2">
      <c r="A44" s="556"/>
    </row>
    <row r="45" spans="1:1" ht="15.75" x14ac:dyDescent="0.2">
      <c r="A45" s="556"/>
    </row>
    <row r="46" spans="1:1" ht="15.75" x14ac:dyDescent="0.2">
      <c r="A46" s="556"/>
    </row>
    <row r="47" spans="1:1" ht="15.75" x14ac:dyDescent="0.2">
      <c r="A47" s="556"/>
    </row>
    <row r="48" spans="1:1" ht="15.75" x14ac:dyDescent="0.2">
      <c r="A48" s="556"/>
    </row>
    <row r="49" spans="1:1" ht="15.75" x14ac:dyDescent="0.2">
      <c r="A49" s="556"/>
    </row>
    <row r="50" spans="1:1" ht="15.75" x14ac:dyDescent="0.2">
      <c r="A50" s="557"/>
    </row>
    <row r="51" spans="1:1" ht="15.75" x14ac:dyDescent="0.2">
      <c r="A51" s="559"/>
    </row>
    <row r="52" spans="1:1" ht="15.75" x14ac:dyDescent="0.2">
      <c r="A52" s="559"/>
    </row>
    <row r="53" spans="1:1" ht="15.75" x14ac:dyDescent="0.2">
      <c r="A53" s="556"/>
    </row>
    <row r="54" spans="1:1" ht="15.75" x14ac:dyDescent="0.2">
      <c r="A54" s="556"/>
    </row>
    <row r="55" spans="1:1" ht="15.75" x14ac:dyDescent="0.2">
      <c r="A55" s="556"/>
    </row>
    <row r="56" spans="1:1" ht="15.75" x14ac:dyDescent="0.2">
      <c r="A56" s="556"/>
    </row>
    <row r="57" spans="1:1" ht="15.75" x14ac:dyDescent="0.2">
      <c r="A57" s="556"/>
    </row>
    <row r="58" spans="1:1" ht="15.75" x14ac:dyDescent="0.2">
      <c r="A58" s="556"/>
    </row>
    <row r="59" spans="1:1" ht="15.75" x14ac:dyDescent="0.2">
      <c r="A59" s="556"/>
    </row>
    <row r="60" spans="1:1" ht="15.75" x14ac:dyDescent="0.2">
      <c r="A60" s="556"/>
    </row>
    <row r="61" spans="1:1" ht="15.75" x14ac:dyDescent="0.2">
      <c r="A61" s="559"/>
    </row>
    <row r="62" spans="1:1" ht="15.75" x14ac:dyDescent="0.2">
      <c r="A62" s="559"/>
    </row>
    <row r="63" spans="1:1" ht="15.75" x14ac:dyDescent="0.2">
      <c r="A63" s="556"/>
    </row>
    <row r="64" spans="1:1" ht="15.75" x14ac:dyDescent="0.2">
      <c r="A64" s="556"/>
    </row>
    <row r="65" spans="1:1" ht="15.75" x14ac:dyDescent="0.2">
      <c r="A65" s="556"/>
    </row>
    <row r="66" spans="1:1" ht="15.75" x14ac:dyDescent="0.2">
      <c r="A66" s="556"/>
    </row>
    <row r="67" spans="1:1" ht="15.75" x14ac:dyDescent="0.2">
      <c r="A67" s="556"/>
    </row>
    <row r="68" spans="1:1" ht="15.75" x14ac:dyDescent="0.2">
      <c r="A68" s="556"/>
    </row>
    <row r="69" spans="1:1" ht="15.75" x14ac:dyDescent="0.2">
      <c r="A69" s="556"/>
    </row>
    <row r="70" spans="1:1" ht="15.75" x14ac:dyDescent="0.2">
      <c r="A70" s="556"/>
    </row>
    <row r="71" spans="1:1" ht="15.75" x14ac:dyDescent="0.2">
      <c r="A71" s="559"/>
    </row>
    <row r="72" spans="1:1" ht="15.75" x14ac:dyDescent="0.2">
      <c r="A72" s="559"/>
    </row>
    <row r="73" spans="1:1" ht="15.75" x14ac:dyDescent="0.2">
      <c r="A73" s="559"/>
    </row>
    <row r="74" spans="1:1" ht="15.75" x14ac:dyDescent="0.2">
      <c r="A74" s="559"/>
    </row>
    <row r="75" spans="1:1" ht="15.75" x14ac:dyDescent="0.2">
      <c r="A75" s="556"/>
    </row>
    <row r="76" spans="1:1" ht="15.75" x14ac:dyDescent="0.2">
      <c r="A76" s="556"/>
    </row>
    <row r="77" spans="1:1" ht="15.75" x14ac:dyDescent="0.2">
      <c r="A77" s="556"/>
    </row>
    <row r="78" spans="1:1" ht="15.75" x14ac:dyDescent="0.2">
      <c r="A78" s="556"/>
    </row>
    <row r="79" spans="1:1" ht="15" x14ac:dyDescent="0.2">
      <c r="A79" s="565"/>
    </row>
    <row r="80" spans="1:1" ht="15" x14ac:dyDescent="0.2">
      <c r="A80" s="565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Титул 09.02.07</vt:lpstr>
      <vt:lpstr>1 График учебного процесса</vt:lpstr>
      <vt:lpstr>Учебный план</vt:lpstr>
      <vt:lpstr>2. Сводные данные по бюджету вр</vt:lpstr>
      <vt:lpstr>3. УП (1,2,3,4 курс)2024-2028</vt:lpstr>
      <vt:lpstr>4. Перечень специальных помещен</vt:lpstr>
      <vt:lpstr>5. Пояснительная записка</vt:lpstr>
      <vt:lpstr>'Титул 09.02.07'!Область_печати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Пелагог</cp:lastModifiedBy>
  <cp:lastPrinted>2024-02-05T13:35:03Z</cp:lastPrinted>
  <dcterms:created xsi:type="dcterms:W3CDTF">2003-05-21T07:05:02Z</dcterms:created>
  <dcterms:modified xsi:type="dcterms:W3CDTF">2026-06-16T07:45:20Z</dcterms:modified>
</cp:coreProperties>
</file>